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20" tabRatio="718" activeTab="4"/>
  </bookViews>
  <sheets>
    <sheet name="P&amp;L" sheetId="1" r:id="rId1"/>
    <sheet name="BS" sheetId="2" r:id="rId2"/>
    <sheet name="equity" sheetId="3" r:id="rId3"/>
    <sheet name="Cash Flow" sheetId="4" r:id="rId4"/>
    <sheet name="Note A1-A13" sheetId="5" r:id="rId5"/>
    <sheet name="Note B1-B15" sheetId="6" r:id="rId6"/>
    <sheet name="Attachment 2" sheetId="7" state="hidden" r:id="rId7"/>
  </sheets>
  <definedNames>
    <definedName name="_xlnm.Print_Area" localSheetId="1">'BS'!$A$12:$G$89</definedName>
    <definedName name="_xlnm.Print_Area" localSheetId="3">'Cash Flow'!$A$1:$F$80</definedName>
    <definedName name="_xlnm.Print_Area" localSheetId="2">'equity'!$A$1:$Q$57</definedName>
    <definedName name="_xlnm.Print_Area" localSheetId="4">'Note A1-A13'!$A$1:$I$149</definedName>
    <definedName name="_xlnm.Print_Area" localSheetId="5">'Note B1-B15'!$A$1:$K$335</definedName>
    <definedName name="_xlnm.Print_Area" localSheetId="0">'P&amp;L'!$A$1:$K$50</definedName>
    <definedName name="_xlnm.Print_Titles" localSheetId="1">'BS'!$1:$10</definedName>
    <definedName name="_xlnm.Print_Titles" localSheetId="3">'Cash Flow'!$1:$11</definedName>
    <definedName name="_xlnm.Print_Titles" localSheetId="4">'Note A1-A13'!$1:$3</definedName>
    <definedName name="_xlnm.Print_Titles" localSheetId="5">'Note B1-B15'!$1:$2</definedName>
  </definedNames>
  <calcPr fullCalcOnLoad="1"/>
</workbook>
</file>

<file path=xl/sharedStrings.xml><?xml version="1.0" encoding="utf-8"?>
<sst xmlns="http://schemas.openxmlformats.org/spreadsheetml/2006/main" count="491" uniqueCount="349">
  <si>
    <t>Please see next page for the comments.</t>
  </si>
  <si>
    <t>Property, plant and equipment</t>
  </si>
  <si>
    <t>RM'000</t>
  </si>
  <si>
    <t>ASSETS</t>
  </si>
  <si>
    <t>%</t>
  </si>
  <si>
    <t>Others</t>
  </si>
  <si>
    <t xml:space="preserve"> </t>
  </si>
  <si>
    <t>Total</t>
  </si>
  <si>
    <t>ALLIANCE BANK MALAYSIA BERHAD</t>
  </si>
  <si>
    <t xml:space="preserve">Share </t>
  </si>
  <si>
    <t>Basis of Preparation</t>
  </si>
  <si>
    <t>Minority interests</t>
  </si>
  <si>
    <t>(a)</t>
  </si>
  <si>
    <t>(b)</t>
  </si>
  <si>
    <t>Changes in Estimates</t>
  </si>
  <si>
    <t>Tax recoverable</t>
  </si>
  <si>
    <t>Other operating income</t>
  </si>
  <si>
    <t>Banking Institution             :</t>
  </si>
  <si>
    <t>Bank Holding Company     :</t>
  </si>
  <si>
    <t>Total Asset</t>
  </si>
  <si>
    <t>PBT</t>
  </si>
  <si>
    <t>PAT</t>
  </si>
  <si>
    <t>Name of Company</t>
  </si>
  <si>
    <t>% of</t>
  </si>
  <si>
    <t>RMm</t>
  </si>
  <si>
    <t>Group</t>
  </si>
  <si>
    <t>TA</t>
  </si>
  <si>
    <t>Alliance Bank Malaysia Berhad</t>
  </si>
  <si>
    <t>AllianceGroup Properties S/B</t>
  </si>
  <si>
    <t>Alliance Unit Trust Management</t>
  </si>
  <si>
    <t xml:space="preserve">  Berhad</t>
  </si>
  <si>
    <t>2a</t>
  </si>
  <si>
    <t>Alliance Merchant Group</t>
  </si>
  <si>
    <t>of which :
Alliance Merchant Bank Berhad</t>
  </si>
  <si>
    <t>OVERALL ASSESSMENT OF THE BANK AND ITS SUBSIDIARIES FINANCIAL PERFORMANCE</t>
  </si>
  <si>
    <t>MALAYSIAN PLANTATIONS BERHAD</t>
  </si>
  <si>
    <t>Minority</t>
  </si>
  <si>
    <t>Interest</t>
  </si>
  <si>
    <t>Change 06/05</t>
  </si>
  <si>
    <t>Attributable to:</t>
  </si>
  <si>
    <t>Equity</t>
  </si>
  <si>
    <t>TOTAL ASSETS</t>
  </si>
  <si>
    <t>Note</t>
  </si>
  <si>
    <t>Change 06/07 vs 05/06</t>
  </si>
  <si>
    <t>&gt;100</t>
  </si>
  <si>
    <t xml:space="preserve">  </t>
  </si>
  <si>
    <t>Financial 2nd Quarter Ended :</t>
  </si>
  <si>
    <t xml:space="preserve"> 30 September 2006</t>
  </si>
  <si>
    <t>Aggregation of line 1 to 5</t>
  </si>
  <si>
    <t>Alliance Direct Marketing</t>
  </si>
  <si>
    <t>&lt;(100)</t>
  </si>
  <si>
    <t>UNAUDITED</t>
  </si>
  <si>
    <t>AUDITED</t>
  </si>
  <si>
    <t>AS AT</t>
  </si>
  <si>
    <t>31.12.2006</t>
  </si>
  <si>
    <t>Land held for property development</t>
  </si>
  <si>
    <t xml:space="preserve">Goodwill </t>
  </si>
  <si>
    <t xml:space="preserve">QUARTERLY REPORT ON CONSOLIDATED RESULTS </t>
  </si>
  <si>
    <t>(The figures have not been audited)</t>
  </si>
  <si>
    <t xml:space="preserve">Equity holders of the parent </t>
  </si>
  <si>
    <t>- Basic</t>
  </si>
  <si>
    <t xml:space="preserve">- Fully diluted      </t>
  </si>
  <si>
    <t>CONDENSED CONSOLIDATED STATEMENT OF CHANGES IN EQUITY (UNAUDITED)</t>
  </si>
  <si>
    <t>&lt;Distributable&gt;</t>
  </si>
  <si>
    <t>Share</t>
  </si>
  <si>
    <t>Shareholders</t>
  </si>
  <si>
    <t>Capital</t>
  </si>
  <si>
    <t>Premium</t>
  </si>
  <si>
    <t>Reserve</t>
  </si>
  <si>
    <t>CONDENSED CONSOLIDATED CASH FLOW STATEMENTS</t>
  </si>
  <si>
    <t>Ended</t>
  </si>
  <si>
    <t>Operating profit before changes in working capital</t>
  </si>
  <si>
    <t>Net cash generated from operating activities</t>
  </si>
  <si>
    <t xml:space="preserve">Changes in Debt And Equity Securities </t>
  </si>
  <si>
    <t>Dividend Paid</t>
  </si>
  <si>
    <t>Segment Information</t>
  </si>
  <si>
    <t>Profit</t>
  </si>
  <si>
    <t>Revenue</t>
  </si>
  <si>
    <t>Valuation Of Property, Plant And Equipment</t>
  </si>
  <si>
    <t>Material Events Subsequent To The Balance Sheet Date</t>
  </si>
  <si>
    <t>Changes In The Composition Of the Group</t>
  </si>
  <si>
    <t>B1.</t>
  </si>
  <si>
    <t>B2.</t>
  </si>
  <si>
    <t>B3.</t>
  </si>
  <si>
    <t>B4.</t>
  </si>
  <si>
    <t>B5.</t>
  </si>
  <si>
    <t>B6.</t>
  </si>
  <si>
    <t>B7.</t>
  </si>
  <si>
    <t>B8.</t>
  </si>
  <si>
    <t>B9.</t>
  </si>
  <si>
    <t>B11.</t>
  </si>
  <si>
    <t>Weighted average number of ordinary shares</t>
  </si>
  <si>
    <t xml:space="preserve">  in issue ('000)</t>
  </si>
  <si>
    <t>Basic earnings/(losses) per share</t>
  </si>
  <si>
    <t>Fully diluted earnings/(losses) per share</t>
  </si>
  <si>
    <t>Earnings/(Losses) Per Share</t>
  </si>
  <si>
    <t xml:space="preserve">Adjusted weighted average number of ordinary </t>
  </si>
  <si>
    <t xml:space="preserve">  shares in issue and issuable ('000)</t>
  </si>
  <si>
    <t>Net profit for the period</t>
  </si>
  <si>
    <t>Operating expenses</t>
  </si>
  <si>
    <t>Profit from operations</t>
  </si>
  <si>
    <t>Finance costs</t>
  </si>
  <si>
    <t>Share of results of associates/</t>
  </si>
  <si>
    <t>Taxation</t>
  </si>
  <si>
    <t>CURRENT</t>
  </si>
  <si>
    <t>QUARTER</t>
  </si>
  <si>
    <t>ENDED</t>
  </si>
  <si>
    <t>COMPARATIVE</t>
  </si>
  <si>
    <t>CUMULATIVE</t>
  </si>
  <si>
    <t>NON-CURRENT ASSETS</t>
  </si>
  <si>
    <t>Investment property</t>
  </si>
  <si>
    <t>Prepaid lease payments</t>
  </si>
  <si>
    <t>Investment in associates</t>
  </si>
  <si>
    <t>Investments in jointly-controlled entities</t>
  </si>
  <si>
    <t>Other receivables</t>
  </si>
  <si>
    <t>Available for sale financial assets</t>
  </si>
  <si>
    <t>Other investments</t>
  </si>
  <si>
    <t>CURRENT ASSETS</t>
  </si>
  <si>
    <t>Property development costs</t>
  </si>
  <si>
    <t>Inventories</t>
  </si>
  <si>
    <t>Derivative financial instruments</t>
  </si>
  <si>
    <t>Cash and bank balances</t>
  </si>
  <si>
    <t>EQUITY AND LIABILITIES</t>
  </si>
  <si>
    <t xml:space="preserve">Equity attributable to equity </t>
  </si>
  <si>
    <t xml:space="preserve"> holders of the Company</t>
  </si>
  <si>
    <t xml:space="preserve"> Share capital</t>
  </si>
  <si>
    <t xml:space="preserve"> Share premium</t>
  </si>
  <si>
    <t xml:space="preserve"> Treasury shares</t>
  </si>
  <si>
    <t xml:space="preserve"> Reserves</t>
  </si>
  <si>
    <t>Total equity</t>
  </si>
  <si>
    <t>Non-current liabilities</t>
  </si>
  <si>
    <t xml:space="preserve"> Provisions for liabilities</t>
  </si>
  <si>
    <t xml:space="preserve"> Deferred tax liabilities</t>
  </si>
  <si>
    <t xml:space="preserve"> Bank borrowings</t>
  </si>
  <si>
    <t xml:space="preserve"> Other borrowings</t>
  </si>
  <si>
    <t>Current liabilities</t>
  </si>
  <si>
    <t xml:space="preserve"> Trade and other payables</t>
  </si>
  <si>
    <t>Total Liabilities</t>
  </si>
  <si>
    <t>TOTAL EQUITY AND LIABILITIES</t>
  </si>
  <si>
    <t>Revaluation</t>
  </si>
  <si>
    <r>
      <t xml:space="preserve">MULPHA INTERNATIONAL BHD </t>
    </r>
    <r>
      <rPr>
        <sz val="11"/>
        <rFont val="Times New Roman"/>
        <family val="1"/>
      </rPr>
      <t>(19764-T)</t>
    </r>
  </si>
  <si>
    <r>
      <t>MULPHA INTERNATIONAL BHD</t>
    </r>
    <r>
      <rPr>
        <sz val="11"/>
        <rFont val="Times New Roman"/>
        <family val="1"/>
      </rPr>
      <t>(19764-T)</t>
    </r>
  </si>
  <si>
    <t>Exchange</t>
  </si>
  <si>
    <t>Other</t>
  </si>
  <si>
    <t xml:space="preserve">Retained </t>
  </si>
  <si>
    <t>Treasury</t>
  </si>
  <si>
    <t>shares</t>
  </si>
  <si>
    <t>&lt;---------------------------- Non-distributable-------------------------&gt;</t>
  </si>
  <si>
    <t>At 1 January 2007</t>
  </si>
  <si>
    <t>Available-for-sale financial assets:</t>
  </si>
  <si>
    <t>Purchase of treasury shares</t>
  </si>
  <si>
    <t>Sale of treasury shares</t>
  </si>
  <si>
    <t>Surplus/(Deficit) arising on translation</t>
  </si>
  <si>
    <t xml:space="preserve">  of net investments in foreign entities</t>
  </si>
  <si>
    <t>At 1 January 2006 (restated)</t>
  </si>
  <si>
    <t>Effect of adopting:</t>
  </si>
  <si>
    <t xml:space="preserve">   FRS 3</t>
  </si>
  <si>
    <t xml:space="preserve">   FRS 116</t>
  </si>
  <si>
    <t xml:space="preserve">   FRS 139</t>
  </si>
  <si>
    <t xml:space="preserve">       &lt;--------------------------------------- Attributable to Equity Holders of the Parent ---------------------------------------------&gt;</t>
  </si>
  <si>
    <t>Transfer (to)/from income statement</t>
  </si>
  <si>
    <t>CASH FLOWS FROM OPERATING ACTIVITIES</t>
  </si>
  <si>
    <t>Adjustment for non-cash items</t>
  </si>
  <si>
    <t xml:space="preserve">  Changes in working capital </t>
  </si>
  <si>
    <t xml:space="preserve">  Net change in current assets</t>
  </si>
  <si>
    <t xml:space="preserve">  Net change in current liabilities</t>
  </si>
  <si>
    <t>Net change in working capital</t>
  </si>
  <si>
    <t>Cash generated from operations</t>
  </si>
  <si>
    <t>Interest received</t>
  </si>
  <si>
    <t>Staff benefits paid</t>
  </si>
  <si>
    <t>CASH FLOWS FROM INVESTING ACTIVITIES</t>
  </si>
  <si>
    <t>Liquidation of joint venture</t>
  </si>
  <si>
    <t>Purchase of property, plant and equipment</t>
  </si>
  <si>
    <t>Proceeds from sale of property, plant and equipment</t>
  </si>
  <si>
    <t>CASH FLOWS FROM FINANCING ACTIVITIES</t>
  </si>
  <si>
    <t>Payment of finance lease liabilities</t>
  </si>
  <si>
    <t>Dividends paid to minority interests</t>
  </si>
  <si>
    <t xml:space="preserve">  AND CASH EQUIVALENTS</t>
  </si>
  <si>
    <t xml:space="preserve">  AS AT 1 JANUARY </t>
  </si>
  <si>
    <t xml:space="preserve">FOREIGN CURRENCY DIFFERENCES ON </t>
  </si>
  <si>
    <t xml:space="preserve"> OPENING CASH AND CASH EQUIVALENTS</t>
  </si>
  <si>
    <t xml:space="preserve">CASH AND CASH EQUIVALENTS </t>
  </si>
  <si>
    <t>Audit Report of Preceding Annual Financial Statements</t>
  </si>
  <si>
    <t>Seasonal or Cyclicality of Operations</t>
  </si>
  <si>
    <t>Hospitality</t>
  </si>
  <si>
    <t>Finance cost</t>
  </si>
  <si>
    <t>Capital Commitments</t>
  </si>
  <si>
    <t>Changes In Contingent Liabilities or Contingent Assets</t>
  </si>
  <si>
    <t>Decrease</t>
  </si>
  <si>
    <t>Guarantees given to third parties</t>
  </si>
  <si>
    <t>Machineries buy back option</t>
  </si>
  <si>
    <t>A1.</t>
  </si>
  <si>
    <t>A2.</t>
  </si>
  <si>
    <t>A3.</t>
  </si>
  <si>
    <t>A4.</t>
  </si>
  <si>
    <t>A5.</t>
  </si>
  <si>
    <t>A6.</t>
  </si>
  <si>
    <t>A7.</t>
  </si>
  <si>
    <t>A9.</t>
  </si>
  <si>
    <t>A8.</t>
  </si>
  <si>
    <t>A10.</t>
  </si>
  <si>
    <t>A11.</t>
  </si>
  <si>
    <t>A12.</t>
  </si>
  <si>
    <t>A13.</t>
  </si>
  <si>
    <t>Review of performance</t>
  </si>
  <si>
    <t>Variance from Profit Forecast or Profit Guarantee</t>
  </si>
  <si>
    <t>Purchase and Disposal of Quoted Securities</t>
  </si>
  <si>
    <t>Total purchases at cost</t>
  </si>
  <si>
    <t>Total gain on disposal</t>
  </si>
  <si>
    <t>Total investment at cost</t>
  </si>
  <si>
    <t>Total investment at market value</t>
  </si>
  <si>
    <t>Status of Corporate Proposals</t>
  </si>
  <si>
    <t>Short term  -  Secured</t>
  </si>
  <si>
    <t xml:space="preserve">                  -  Unsecured</t>
  </si>
  <si>
    <t>Long term  -  Secured</t>
  </si>
  <si>
    <t>equivalent</t>
  </si>
  <si>
    <t>'000</t>
  </si>
  <si>
    <t>Bank borrowings raised by foreign subsidiaries</t>
  </si>
  <si>
    <t xml:space="preserve"> and denominated in foreign currencies:</t>
  </si>
  <si>
    <t xml:space="preserve"> Hong Kong Dollar</t>
  </si>
  <si>
    <t xml:space="preserve"> Singapore Dollar</t>
  </si>
  <si>
    <t>AUD</t>
  </si>
  <si>
    <t>HKD</t>
  </si>
  <si>
    <t>SGD</t>
  </si>
  <si>
    <t>Group Borrowings and Debt Securities</t>
  </si>
  <si>
    <t>B10.</t>
  </si>
  <si>
    <t>Material Litigation</t>
  </si>
  <si>
    <t xml:space="preserve">Dividend </t>
  </si>
  <si>
    <r>
      <t xml:space="preserve">MULPHA INTERNATIONAL BHD </t>
    </r>
    <r>
      <rPr>
        <sz val="10"/>
        <rFont val="Times New Roman"/>
        <family val="1"/>
      </rPr>
      <t>(</t>
    </r>
    <r>
      <rPr>
        <sz val="11"/>
        <rFont val="Times New Roman"/>
        <family val="1"/>
      </rPr>
      <t>19764-T)</t>
    </r>
  </si>
  <si>
    <t xml:space="preserve">Under/(over) provision of taxation </t>
  </si>
  <si>
    <t xml:space="preserve"> in prior years</t>
  </si>
  <si>
    <t xml:space="preserve"> Japanese Yen</t>
  </si>
  <si>
    <t>JPY</t>
  </si>
  <si>
    <t>A9</t>
  </si>
  <si>
    <t>B7</t>
  </si>
  <si>
    <t>A6</t>
  </si>
  <si>
    <t>B9a</t>
  </si>
  <si>
    <t>B9b</t>
  </si>
  <si>
    <t xml:space="preserve"> Retained earnings</t>
  </si>
  <si>
    <t>PART A</t>
  </si>
  <si>
    <t>PART B</t>
  </si>
  <si>
    <t>Business Segment</t>
  </si>
  <si>
    <t xml:space="preserve">Property </t>
  </si>
  <si>
    <t>Manufacturing</t>
  </si>
  <si>
    <t>General Trading</t>
  </si>
  <si>
    <t>External Sales</t>
  </si>
  <si>
    <t>Profit Before Tax</t>
  </si>
  <si>
    <t xml:space="preserve">    jointly controlled entities</t>
  </si>
  <si>
    <t>MULPHA INTERNATIONAL BHD (19764-T)</t>
  </si>
  <si>
    <t>(c )</t>
  </si>
  <si>
    <t>Net assets per share (RM)</t>
  </si>
  <si>
    <t>TO</t>
  </si>
  <si>
    <t xml:space="preserve">  profit or loss</t>
  </si>
  <si>
    <t xml:space="preserve">Financial assets at fair value  through </t>
  </si>
  <si>
    <t xml:space="preserve"> Other long term liabilities</t>
  </si>
  <si>
    <t xml:space="preserve"> Lease and hire purchase payables</t>
  </si>
  <si>
    <t>CONDENSED CONSOLIDATED INCOME STATEMENT</t>
  </si>
  <si>
    <t>(d)</t>
  </si>
  <si>
    <t>(i)</t>
  </si>
  <si>
    <t>(ii)</t>
  </si>
  <si>
    <t xml:space="preserve">       (i)</t>
  </si>
  <si>
    <t>By Order Of The Board</t>
  </si>
  <si>
    <t>NG SENG NAM</t>
  </si>
  <si>
    <t>Company secretary</t>
  </si>
  <si>
    <t xml:space="preserve">Petaling Jaya </t>
  </si>
  <si>
    <t>Explanatory Notes Pursuant to Financial Reporting Standard (FRS) 134: Interim Financial Reporting</t>
  </si>
  <si>
    <t xml:space="preserve">Explanatory  Notes  Pursuant  to  paragraph 9.22  of  the  Listing  Requirements  of  Bursa Malaysia </t>
  </si>
  <si>
    <t xml:space="preserve">Securities Berhad                    </t>
  </si>
  <si>
    <t>Current year income tax</t>
  </si>
  <si>
    <t>Deferred tax</t>
  </si>
  <si>
    <t>- Malaysian</t>
  </si>
  <si>
    <t xml:space="preserve">- Foreign </t>
  </si>
  <si>
    <t>Profit on Sale of Unquoted Investments or Properties</t>
  </si>
  <si>
    <t>Total disposal ( at disposal value)</t>
  </si>
  <si>
    <t xml:space="preserve"> Australian Dollar</t>
  </si>
  <si>
    <t>Weighted average number of ordinary shares in issue ('000)</t>
  </si>
  <si>
    <t>B12.</t>
  </si>
  <si>
    <t>MULPHA INTERNATIONAL BHD</t>
  </si>
  <si>
    <t>Effect of unexercised  warrants ('000)</t>
  </si>
  <si>
    <t>Income tax refund/(paid)</t>
  </si>
  <si>
    <t>Fixed deposits pledged</t>
  </si>
  <si>
    <t xml:space="preserve">     (ii)</t>
  </si>
  <si>
    <t>Investment</t>
  </si>
  <si>
    <t>Net cash used in investing activities</t>
  </si>
  <si>
    <t>Comparisons With Preceding Quarter's Results</t>
  </si>
  <si>
    <t>Current Year Prospects</t>
  </si>
  <si>
    <t>Trade and other receivables</t>
  </si>
  <si>
    <t>Convertible Notes - equity component</t>
  </si>
  <si>
    <t xml:space="preserve"> Pound Sterling</t>
  </si>
  <si>
    <t>GBP</t>
  </si>
  <si>
    <t>Proceeds from convertible notes</t>
  </si>
  <si>
    <t>B5</t>
  </si>
  <si>
    <t>B12</t>
  </si>
  <si>
    <t>Earnings/(losses) per share (sen):-</t>
  </si>
  <si>
    <t>Basic earnings/(losses) per share (sen)</t>
  </si>
  <si>
    <t>Diluted earnings/(losses) per share(sen)</t>
  </si>
  <si>
    <t>Profit/(loss) attributable to equity holders of the parent (RM'000)</t>
  </si>
  <si>
    <t>(e)</t>
  </si>
  <si>
    <t>(f )</t>
  </si>
  <si>
    <t>Bond liability</t>
  </si>
  <si>
    <t xml:space="preserve">Convertible Notes </t>
  </si>
  <si>
    <t xml:space="preserve">  and group reserve</t>
  </si>
  <si>
    <t xml:space="preserve">FOR THE FOURTH FINANCIAL QUARTER ENDED 31 DECEMBER 2007 </t>
  </si>
  <si>
    <t>FOR THE FINANCIAL YEAR ENDED 31 DECEMBER 2007</t>
  </si>
  <si>
    <t>31.12.2007</t>
  </si>
  <si>
    <t>12 MONTHS</t>
  </si>
  <si>
    <t>Share of profit of associates</t>
  </si>
  <si>
    <t>Share of profit of jointly-controlled</t>
  </si>
  <si>
    <t xml:space="preserve"> entities</t>
  </si>
  <si>
    <t>CONDENSED CONSOLIDATED BALANCE SHEET AS AT 31 DECEMBER 2007</t>
  </si>
  <si>
    <t>At 31 December 2007</t>
  </si>
  <si>
    <t>At 31 December 2006</t>
  </si>
  <si>
    <t>Movement in subsidiaries' net assets</t>
  </si>
  <si>
    <t xml:space="preserve"> and group reserves</t>
  </si>
  <si>
    <t>Realisation of revaluation surplus and</t>
  </si>
  <si>
    <t xml:space="preserve"> capital profits on disposal of investments</t>
  </si>
  <si>
    <t>Surplus/(deficit) arising on translation</t>
  </si>
  <si>
    <t>&lt;-------12 MONTHS ENDED-----&gt;</t>
  </si>
  <si>
    <t>FOURTH FINANCIAL QUARTER ENDED 31 DECEMBER 2007</t>
  </si>
  <si>
    <t>4th Quarter Ended</t>
  </si>
  <si>
    <t>12 Months Period Ended</t>
  </si>
  <si>
    <t>4th Quarter</t>
  </si>
  <si>
    <t>12 Months</t>
  </si>
  <si>
    <t>Year Ended</t>
  </si>
  <si>
    <t>The details of the Group's borrowings as at 31 December 2007 are as follows:-</t>
  </si>
  <si>
    <t>Segment analysis for the year ended 31 December 2007 is set out below:</t>
  </si>
  <si>
    <t>During the year ended 31 December 2007, the changes in the composition of the Group are as follow:-</t>
  </si>
  <si>
    <t>Purchase/disposal of quoted securities by the Group in the ordinary course of business are as follows:-</t>
  </si>
  <si>
    <t>Proposed Purchase of Land in Bukit Tunku, Kuala Lumpur by Mulpha Land Berhad ("MLB")</t>
  </si>
  <si>
    <t>Status of Corporate Proposals (Cont'd)</t>
  </si>
  <si>
    <t>Proposed Purchase of Land in Bukit Tunku, Kuala Lumpur by Mulpha Land Berhad ("MLB")(cont'd)</t>
  </si>
  <si>
    <t>Proposed Purchase of Bungalow lot in Leisure Farm Resort, Johor</t>
  </si>
  <si>
    <t>(g)</t>
  </si>
  <si>
    <t>Profit before tax</t>
  </si>
  <si>
    <t>Profit for the period</t>
  </si>
  <si>
    <t>`</t>
  </si>
  <si>
    <t xml:space="preserve">   Fair value movement</t>
  </si>
  <si>
    <t>Deferred taxation</t>
  </si>
  <si>
    <t>28 February 2008</t>
  </si>
  <si>
    <t xml:space="preserve"> Tax payable</t>
  </si>
  <si>
    <t>Interest paid</t>
  </si>
  <si>
    <t>Profit before taxation</t>
  </si>
  <si>
    <t>Net drawdown/(repayment) of borrowings</t>
  </si>
  <si>
    <t>Net cash generated from/(used in) financing activities</t>
  </si>
  <si>
    <t>NET INCREASE IN CASH</t>
  </si>
  <si>
    <t xml:space="preserve">  AS AT 31 DECEMBER</t>
  </si>
  <si>
    <t>Placement of shares in a subsidiary</t>
  </si>
  <si>
    <t>Disposal of shares in a subsidiary</t>
  </si>
  <si>
    <t>Additional investments in a subsidiary</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</si>
</sst>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
    <numFmt numFmtId="186" formatCode="#,##0,;[Red]\(#,##0,\)"/>
    <numFmt numFmtId="187" formatCode="#,##0,;[Red]\(#,##0\)"/>
    <numFmt numFmtId="188" formatCode="0.00_);[Red]\(0.00\)"/>
    <numFmt numFmtId="189" formatCode="#,##0,_ ;[Red]\(#,##0,\)\ "/>
    <numFmt numFmtId="190" formatCode="#,##0,_ ;[Red]\-#,##0,\ "/>
    <numFmt numFmtId="191" formatCode="#,##0_ ;[Red]\-#,##0\ "/>
    <numFmt numFmtId="192" formatCode="#,##0.0_);[Red]\(#,##0.0\)"/>
    <numFmt numFmtId="193" formatCode="0.00_)"/>
    <numFmt numFmtId="194" formatCode="#,##0;[Red]\(#,##0\)"/>
    <numFmt numFmtId="195" formatCode="_(* #,##0_);_(* \(#,##0\);_(* &quot;-&quot;??_);_(@_)"/>
    <numFmt numFmtId="196" formatCode="#,##0,;\(#,##0,\);"/>
    <numFmt numFmtId="197" formatCode="#,##0.0,\);\(#,##0,\)"/>
    <numFmt numFmtId="198" formatCode="#,##0,;\(#,##0,\)"/>
    <numFmt numFmtId="199" formatCode="0.0_);[Red]\(0.0\)"/>
    <numFmt numFmtId="200" formatCode="#,##0.0,,;[Red]\(#,##0.0,,\)"/>
    <numFmt numFmtId="201" formatCode="0.0"/>
    <numFmt numFmtId="202" formatCode="0_);[Red]\(0\)"/>
    <numFmt numFmtId="203" formatCode="_(* #,##0.000_);_(* \(#,##0.000\);_(* &quot;-&quot;??_);_(@_)"/>
    <numFmt numFmtId="204" formatCode="_(* #,##0.0_);_(* \(#,##0.0\);_(* &quot;-&quot;??_);_(@_)"/>
    <numFmt numFmtId="205" formatCode="_(* #,##0.0000_);_(* \(#,##0.0000\);_(* &quot;-&quot;??_);_(@_)"/>
    <numFmt numFmtId="206" formatCode="###0;[Red]\(###0\)"/>
    <numFmt numFmtId="207" formatCode="0.000_);[Red]\(0.000\)"/>
    <numFmt numFmtId="208" formatCode="0.000"/>
    <numFmt numFmtId="209" formatCode="#,##0.0;[Red]\-#,##0.0"/>
    <numFmt numFmtId="210" formatCode="_(* #,##0.00000_);_(* \(#,##0.00000\);_(* &quot;-&quot;??_);_(@_)"/>
    <numFmt numFmtId="211" formatCode="_(* #,##0.000000_);_(* \(#,##0.000000\);_(* &quot;-&quot;??_);_(@_)"/>
    <numFmt numFmtId="212" formatCode="_(* #,##0.00_);_(* \(#,##0.00\);_(* &quot;-&quot;_);_(@_)"/>
    <numFmt numFmtId="213" formatCode="0.0000"/>
  </numFmts>
  <fonts count="57">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u val="single"/>
      <sz val="9.6"/>
      <color indexed="36"/>
      <name val="Times New Roman"/>
      <family val="1"/>
    </font>
    <font>
      <sz val="8"/>
      <name val="Arial"/>
      <family val="2"/>
    </font>
    <font>
      <u val="single"/>
      <sz val="9.6"/>
      <color indexed="12"/>
      <name val="Times New Roman"/>
      <family val="1"/>
    </font>
    <font>
      <b/>
      <i/>
      <sz val="16"/>
      <name val="Helv"/>
      <family val="0"/>
    </font>
    <font>
      <sz val="10"/>
      <name val="Arial MT"/>
      <family val="0"/>
    </font>
    <font>
      <sz val="10"/>
      <name val="Times New Roman"/>
      <family val="1"/>
    </font>
    <font>
      <b/>
      <sz val="10"/>
      <name val="Times New Roman"/>
      <family val="1"/>
    </font>
    <font>
      <i/>
      <sz val="10"/>
      <name val="Times New Roman"/>
      <family val="1"/>
    </font>
    <font>
      <b/>
      <u val="single"/>
      <sz val="12"/>
      <name val="Times New Roman"/>
      <family val="1"/>
    </font>
    <font>
      <u val="single"/>
      <sz val="12"/>
      <name val="Times New Roman"/>
      <family val="1"/>
    </font>
    <font>
      <i/>
      <sz val="12"/>
      <name val="Times New Roman"/>
      <family val="1"/>
    </font>
    <font>
      <sz val="12"/>
      <color indexed="10"/>
      <name val="Times New Roman"/>
      <family val="1"/>
    </font>
    <font>
      <b/>
      <i/>
      <sz val="12"/>
      <name val="Times New Roman"/>
      <family val="1"/>
    </font>
    <font>
      <sz val="11"/>
      <name val="Times New Roman"/>
      <family val="1"/>
    </font>
    <font>
      <i/>
      <sz val="11"/>
      <name val="Times New Roman"/>
      <family val="1"/>
    </font>
    <font>
      <b/>
      <sz val="11"/>
      <name val="Times New Roman"/>
      <family val="1"/>
    </font>
    <font>
      <b/>
      <sz val="12"/>
      <color indexed="10"/>
      <name val="Times New Roman"/>
      <family val="1"/>
    </font>
    <font>
      <sz val="12"/>
      <name val="Arial Narrow"/>
      <family val="2"/>
    </font>
    <font>
      <b/>
      <sz val="20"/>
      <name val="Times New Roman"/>
      <family val="1"/>
    </font>
    <font>
      <b/>
      <u val="single"/>
      <sz val="11"/>
      <name val="Times New Roman"/>
      <family val="1"/>
    </font>
    <font>
      <b/>
      <i/>
      <u val="single"/>
      <sz val="12"/>
      <name val="Times New Roman"/>
      <family val="1"/>
    </font>
    <font>
      <i/>
      <u val="single"/>
      <sz val="12"/>
      <name val="Times New Roman"/>
      <family val="1"/>
    </font>
    <font>
      <u val="single"/>
      <sz val="11"/>
      <name val="Times New Roman"/>
      <family val="1"/>
    </font>
    <font>
      <b/>
      <i/>
      <sz val="10"/>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1"/>
      <color indexed="8"/>
      <name val="Times New Roman"/>
      <family val="1"/>
    </font>
    <font>
      <sz val="12"/>
      <color indexed="8"/>
      <name val="Times New Roman"/>
      <family val="1"/>
    </font>
    <font>
      <sz val="11"/>
      <color indexed="8"/>
      <name val="Times New Roman"/>
      <family val="1"/>
    </font>
    <font>
      <sz val="11"/>
      <color indexed="10"/>
      <name val="Times New Roman"/>
      <family val="1"/>
    </font>
    <font>
      <b/>
      <sz val="11"/>
      <color indexed="8"/>
      <name val="Times New Roman"/>
      <family val="1"/>
    </font>
    <font>
      <u val="single"/>
      <sz val="11"/>
      <color indexed="8"/>
      <name val="Times New Roman"/>
      <family val="1"/>
    </font>
    <font>
      <u val="single"/>
      <sz val="12"/>
      <color indexed="10"/>
      <name val="Times New Roman"/>
      <family val="1"/>
    </font>
    <font>
      <sz val="14"/>
      <color indexed="10"/>
      <name val="Times New Roman"/>
      <family val="1"/>
    </font>
    <font>
      <b/>
      <sz val="12"/>
      <color indexed="8"/>
      <name val="Times New Roman"/>
      <family val="1"/>
    </font>
    <font>
      <u val="single"/>
      <sz val="12"/>
      <color indexed="8"/>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69">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32" fillId="11"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4" fillId="16" borderId="1" applyNumberFormat="0" applyAlignment="0" applyProtection="0"/>
    <xf numFmtId="0" fontId="3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0" fillId="0" borderId="0">
      <alignment/>
      <protection/>
    </xf>
    <xf numFmtId="0" fontId="36" fillId="0" borderId="0" applyNumberFormat="0" applyFill="0" applyBorder="0" applyAlignment="0" applyProtection="0"/>
    <xf numFmtId="0" fontId="6" fillId="0" borderId="0" applyNumberFormat="0" applyFill="0" applyBorder="0" applyAlignment="0" applyProtection="0"/>
    <xf numFmtId="0" fontId="37" fillId="6" borderId="0" applyNumberFormat="0" applyBorder="0" applyAlignment="0" applyProtection="0"/>
    <xf numFmtId="38" fontId="7" fillId="1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7" borderId="1" applyNumberFormat="0" applyAlignment="0" applyProtection="0"/>
    <xf numFmtId="10" fontId="7" fillId="4" borderId="6" applyNumberFormat="0" applyBorder="0" applyAlignment="0" applyProtection="0"/>
    <xf numFmtId="0" fontId="42" fillId="0" borderId="7" applyNumberFormat="0" applyFill="0" applyAlignment="0" applyProtection="0"/>
    <xf numFmtId="0" fontId="43" fillId="7" borderId="0" applyNumberFormat="0" applyBorder="0" applyAlignment="0" applyProtection="0"/>
    <xf numFmtId="193" fontId="9" fillId="0" borderId="0">
      <alignment/>
      <protection/>
    </xf>
    <xf numFmtId="0" fontId="0" fillId="4" borderId="8" applyNumberFormat="0" applyFont="0" applyAlignment="0" applyProtection="0"/>
    <xf numFmtId="0" fontId="44" fillId="16"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0" fillId="16" borderId="0">
      <alignment/>
      <protection/>
    </xf>
    <xf numFmtId="0" fontId="45" fillId="0" borderId="0" applyNumberFormat="0" applyFill="0" applyBorder="0" applyAlignment="0" applyProtection="0"/>
    <xf numFmtId="0" fontId="46" fillId="0" borderId="10" applyNumberFormat="0" applyFill="0" applyAlignment="0" applyProtection="0"/>
    <xf numFmtId="0" fontId="42" fillId="0" borderId="0" applyNumberFormat="0" applyFill="0" applyBorder="0" applyAlignment="0" applyProtection="0"/>
  </cellStyleXfs>
  <cellXfs count="336">
    <xf numFmtId="0" fontId="0" fillId="0" borderId="0" xfId="0" applyNumberFormat="1" applyAlignment="1">
      <alignment/>
    </xf>
    <xf numFmtId="0" fontId="5" fillId="0" borderId="0" xfId="46" applyNumberFormat="1" applyFont="1">
      <alignment/>
      <protection/>
    </xf>
    <xf numFmtId="0" fontId="4" fillId="0" borderId="0" xfId="46" applyNumberFormat="1" applyFont="1">
      <alignment/>
      <protection/>
    </xf>
    <xf numFmtId="0" fontId="4" fillId="0" borderId="0" xfId="46" applyNumberFormat="1" applyFont="1" applyBorder="1">
      <alignment/>
      <protection/>
    </xf>
    <xf numFmtId="0" fontId="16" fillId="0" borderId="0" xfId="46" applyNumberFormat="1" applyFont="1">
      <alignment/>
      <protection/>
    </xf>
    <xf numFmtId="0" fontId="4" fillId="0" borderId="0" xfId="46" applyNumberFormat="1" applyFont="1" applyFill="1" applyBorder="1">
      <alignment/>
      <protection/>
    </xf>
    <xf numFmtId="0" fontId="4" fillId="0" borderId="0" xfId="46" applyNumberFormat="1" applyFont="1" applyFill="1">
      <alignment/>
      <protection/>
    </xf>
    <xf numFmtId="0" fontId="4" fillId="0" borderId="0" xfId="46" applyNumberFormat="1" applyFont="1" applyBorder="1" applyAlignment="1">
      <alignment horizontal="centerContinuous"/>
      <protection/>
    </xf>
    <xf numFmtId="0" fontId="4" fillId="0" borderId="11" xfId="46" applyNumberFormat="1" applyFont="1" applyBorder="1">
      <alignment/>
      <protection/>
    </xf>
    <xf numFmtId="0" fontId="4" fillId="0" borderId="12" xfId="46" applyNumberFormat="1" applyFont="1" applyBorder="1">
      <alignment/>
      <protection/>
    </xf>
    <xf numFmtId="0" fontId="4" fillId="0" borderId="12" xfId="46" applyNumberFormat="1" applyFont="1" applyFill="1" applyBorder="1">
      <alignment/>
      <protection/>
    </xf>
    <xf numFmtId="0" fontId="4" fillId="0" borderId="13" xfId="46" applyNumberFormat="1" applyFont="1" applyBorder="1">
      <alignment/>
      <protection/>
    </xf>
    <xf numFmtId="0" fontId="4" fillId="0" borderId="12" xfId="46" applyNumberFormat="1" applyFont="1" applyBorder="1" applyAlignment="1">
      <alignment horizontal="centerContinuous"/>
      <protection/>
    </xf>
    <xf numFmtId="0" fontId="4" fillId="0" borderId="14" xfId="46" applyNumberFormat="1" applyFont="1" applyBorder="1" applyAlignment="1">
      <alignment horizontal="centerContinuous"/>
      <protection/>
    </xf>
    <xf numFmtId="0" fontId="4" fillId="0" borderId="12" xfId="46" applyNumberFormat="1" applyFont="1" applyFill="1" applyBorder="1" applyAlignment="1">
      <alignment horizontal="centerContinuous"/>
      <protection/>
    </xf>
    <xf numFmtId="15" fontId="4" fillId="0" borderId="12" xfId="46" applyNumberFormat="1" applyFont="1" applyFill="1" applyBorder="1" applyAlignment="1">
      <alignment horizontal="centerContinuous"/>
      <protection/>
    </xf>
    <xf numFmtId="0" fontId="4" fillId="0" borderId="14" xfId="46" applyNumberFormat="1" applyFont="1" applyFill="1" applyBorder="1" applyAlignment="1">
      <alignment horizontal="centerContinuous"/>
      <protection/>
    </xf>
    <xf numFmtId="15" fontId="4" fillId="7" borderId="12" xfId="46" applyNumberFormat="1" applyFont="1" applyFill="1" applyBorder="1" applyAlignment="1">
      <alignment horizontal="centerContinuous"/>
      <protection/>
    </xf>
    <xf numFmtId="0" fontId="4" fillId="7" borderId="14" xfId="46" applyNumberFormat="1" applyFont="1" applyFill="1" applyBorder="1" applyAlignment="1">
      <alignment horizontal="centerContinuous"/>
      <protection/>
    </xf>
    <xf numFmtId="0" fontId="4" fillId="0" borderId="14" xfId="46" applyNumberFormat="1" applyFont="1" applyFill="1" applyBorder="1" applyAlignment="1">
      <alignment horizontal="center"/>
      <protection/>
    </xf>
    <xf numFmtId="0" fontId="4" fillId="7" borderId="14" xfId="46" applyNumberFormat="1" applyFont="1" applyFill="1" applyBorder="1" applyAlignment="1">
      <alignment horizontal="center"/>
      <protection/>
    </xf>
    <xf numFmtId="0" fontId="4" fillId="0" borderId="13" xfId="46" applyNumberFormat="1" applyFont="1" applyBorder="1" applyAlignment="1">
      <alignment horizontal="center"/>
      <protection/>
    </xf>
    <xf numFmtId="0" fontId="4" fillId="0" borderId="11" xfId="46" applyNumberFormat="1" applyFont="1" applyBorder="1" applyAlignment="1">
      <alignment horizontal="center"/>
      <protection/>
    </xf>
    <xf numFmtId="0" fontId="4" fillId="0" borderId="11" xfId="46" applyNumberFormat="1" applyFont="1" applyFill="1" applyBorder="1" applyAlignment="1">
      <alignment horizontal="center"/>
      <protection/>
    </xf>
    <xf numFmtId="0" fontId="4" fillId="7" borderId="11" xfId="46" applyNumberFormat="1" applyFont="1" applyFill="1" applyBorder="1" applyAlignment="1">
      <alignment horizontal="center"/>
      <protection/>
    </xf>
    <xf numFmtId="0" fontId="4" fillId="0" borderId="15" xfId="46" applyNumberFormat="1" applyFont="1" applyBorder="1" applyAlignment="1">
      <alignment horizontal="center"/>
      <protection/>
    </xf>
    <xf numFmtId="0" fontId="4" fillId="0" borderId="14" xfId="46" applyNumberFormat="1" applyFont="1" applyBorder="1" applyAlignment="1">
      <alignment horizontal="center"/>
      <protection/>
    </xf>
    <xf numFmtId="188" fontId="4" fillId="0" borderId="11" xfId="46" applyNumberFormat="1" applyFont="1" applyFill="1" applyBorder="1">
      <alignment/>
      <protection/>
    </xf>
    <xf numFmtId="188" fontId="4" fillId="7" borderId="11" xfId="46" applyNumberFormat="1" applyFont="1" applyFill="1" applyBorder="1">
      <alignment/>
      <protection/>
    </xf>
    <xf numFmtId="188" fontId="4" fillId="0" borderId="11" xfId="46" applyNumberFormat="1" applyFont="1" applyBorder="1">
      <alignment/>
      <protection/>
    </xf>
    <xf numFmtId="0" fontId="4" fillId="0" borderId="13" xfId="46" applyNumberFormat="1" applyFont="1" applyFill="1" applyBorder="1">
      <alignment/>
      <protection/>
    </xf>
    <xf numFmtId="199" fontId="4" fillId="0" borderId="11" xfId="46" applyNumberFormat="1" applyFont="1" applyFill="1" applyBorder="1">
      <alignment/>
      <protection/>
    </xf>
    <xf numFmtId="0" fontId="4" fillId="0" borderId="15" xfId="46" applyNumberFormat="1" applyFont="1" applyBorder="1">
      <alignment/>
      <protection/>
    </xf>
    <xf numFmtId="43" fontId="4" fillId="0" borderId="14" xfId="46" applyNumberFormat="1" applyFont="1" applyBorder="1">
      <alignment/>
      <protection/>
    </xf>
    <xf numFmtId="188" fontId="4" fillId="0" borderId="14" xfId="46" applyNumberFormat="1" applyFont="1" applyBorder="1">
      <alignment/>
      <protection/>
    </xf>
    <xf numFmtId="188" fontId="4" fillId="7" borderId="14" xfId="46" applyNumberFormat="1" applyFont="1" applyFill="1" applyBorder="1">
      <alignment/>
      <protection/>
    </xf>
    <xf numFmtId="188" fontId="4" fillId="0" borderId="14" xfId="46" applyNumberFormat="1" applyFont="1" applyFill="1" applyBorder="1">
      <alignment/>
      <protection/>
    </xf>
    <xf numFmtId="199" fontId="4" fillId="0" borderId="11" xfId="46" applyNumberFormat="1" applyFont="1" applyBorder="1">
      <alignment/>
      <protection/>
    </xf>
    <xf numFmtId="199" fontId="4" fillId="0" borderId="14" xfId="46" applyNumberFormat="1" applyFont="1" applyBorder="1">
      <alignment/>
      <protection/>
    </xf>
    <xf numFmtId="200" fontId="4" fillId="0" borderId="14" xfId="46" applyNumberFormat="1" applyFont="1" applyFill="1" applyBorder="1">
      <alignment/>
      <protection/>
    </xf>
    <xf numFmtId="200" fontId="4" fillId="7" borderId="14" xfId="46" applyNumberFormat="1" applyFont="1" applyFill="1" applyBorder="1">
      <alignment/>
      <protection/>
    </xf>
    <xf numFmtId="199" fontId="4" fillId="7" borderId="14" xfId="46" applyNumberFormat="1" applyFont="1" applyFill="1" applyBorder="1">
      <alignment/>
      <protection/>
    </xf>
    <xf numFmtId="0" fontId="5" fillId="0" borderId="13" xfId="46" applyNumberFormat="1" applyFont="1" applyBorder="1" applyAlignment="1">
      <alignment horizontal="left"/>
      <protection/>
    </xf>
    <xf numFmtId="0" fontId="19" fillId="0" borderId="0" xfId="46" applyNumberFormat="1" applyFont="1">
      <alignment/>
      <protection/>
    </xf>
    <xf numFmtId="0" fontId="19" fillId="0" borderId="0" xfId="46" applyNumberFormat="1" applyFont="1" applyAlignment="1">
      <alignment horizontal="center"/>
      <protection/>
    </xf>
    <xf numFmtId="0" fontId="19" fillId="0" borderId="0" xfId="46" applyNumberFormat="1" applyFont="1" applyFill="1" applyAlignment="1">
      <alignment horizontal="center"/>
      <protection/>
    </xf>
    <xf numFmtId="0" fontId="19" fillId="0" borderId="0" xfId="46" applyNumberFormat="1" applyFont="1" applyBorder="1" applyAlignment="1">
      <alignment horizontal="right"/>
      <protection/>
    </xf>
    <xf numFmtId="0" fontId="18" fillId="0" borderId="0" xfId="46" applyNumberFormat="1" applyFont="1" applyBorder="1" applyAlignment="1">
      <alignment horizontal="centerContinuous" vertical="center"/>
      <protection/>
    </xf>
    <xf numFmtId="0" fontId="4" fillId="0" borderId="0" xfId="46" applyNumberFormat="1" applyFont="1" applyFill="1" applyBorder="1" applyAlignment="1">
      <alignment horizontal="centerContinuous"/>
      <protection/>
    </xf>
    <xf numFmtId="0" fontId="20" fillId="0" borderId="0" xfId="46" applyNumberFormat="1" applyFont="1" applyAlignment="1">
      <alignment horizontal="center"/>
      <protection/>
    </xf>
    <xf numFmtId="0" fontId="16" fillId="0" borderId="13" xfId="46" applyNumberFormat="1" applyFont="1" applyBorder="1" applyAlignment="1">
      <alignment wrapText="1"/>
      <protection/>
    </xf>
    <xf numFmtId="202" fontId="4" fillId="0" borderId="11" xfId="46" applyNumberFormat="1" applyFont="1" applyFill="1" applyBorder="1" applyAlignment="1">
      <alignment/>
      <protection/>
    </xf>
    <xf numFmtId="202" fontId="4" fillId="0" borderId="11" xfId="46" applyNumberFormat="1" applyFont="1" applyBorder="1">
      <alignment/>
      <protection/>
    </xf>
    <xf numFmtId="202" fontId="4" fillId="0" borderId="11" xfId="46" applyNumberFormat="1" applyFont="1" applyFill="1" applyBorder="1">
      <alignment/>
      <protection/>
    </xf>
    <xf numFmtId="202" fontId="4" fillId="7" borderId="11" xfId="46" applyNumberFormat="1" applyFont="1" applyFill="1" applyBorder="1" applyAlignment="1">
      <alignment/>
      <protection/>
    </xf>
    <xf numFmtId="202" fontId="4" fillId="7" borderId="11" xfId="46" applyNumberFormat="1" applyFont="1" applyFill="1" applyBorder="1">
      <alignment/>
      <protection/>
    </xf>
    <xf numFmtId="202" fontId="4" fillId="0" borderId="11" xfId="46" applyNumberFormat="1" applyFont="1" applyBorder="1" applyAlignment="1">
      <alignment/>
      <protection/>
    </xf>
    <xf numFmtId="202" fontId="4" fillId="0" borderId="16" xfId="46" applyNumberFormat="1" applyFont="1" applyFill="1" applyBorder="1">
      <alignment/>
      <protection/>
    </xf>
    <xf numFmtId="202" fontId="4" fillId="0" borderId="16" xfId="42" applyNumberFormat="1" applyFont="1" applyFill="1" applyBorder="1" applyAlignment="1">
      <alignment/>
    </xf>
    <xf numFmtId="202" fontId="4" fillId="7" borderId="16" xfId="46" applyNumberFormat="1" applyFont="1" applyFill="1" applyBorder="1">
      <alignment/>
      <protection/>
    </xf>
    <xf numFmtId="199" fontId="4" fillId="0" borderId="14" xfId="46" applyNumberFormat="1" applyFont="1" applyFill="1" applyBorder="1">
      <alignment/>
      <protection/>
    </xf>
    <xf numFmtId="0" fontId="4" fillId="7" borderId="11" xfId="46" applyNumberFormat="1" applyFont="1" applyFill="1" applyBorder="1">
      <alignment/>
      <protection/>
    </xf>
    <xf numFmtId="202" fontId="16" fillId="7" borderId="11" xfId="46" applyNumberFormat="1" applyFont="1" applyFill="1" applyBorder="1" applyAlignment="1">
      <alignment/>
      <protection/>
    </xf>
    <xf numFmtId="43" fontId="4" fillId="7" borderId="14" xfId="46" applyNumberFormat="1" applyFont="1" applyFill="1" applyBorder="1">
      <alignment/>
      <protection/>
    </xf>
    <xf numFmtId="202" fontId="4" fillId="7" borderId="13" xfId="46" applyNumberFormat="1" applyFont="1" applyFill="1" applyBorder="1" applyAlignment="1">
      <alignment/>
      <protection/>
    </xf>
    <xf numFmtId="192" fontId="4" fillId="7" borderId="11" xfId="42" applyNumberFormat="1" applyFont="1" applyFill="1" applyBorder="1" applyAlignment="1">
      <alignment/>
    </xf>
    <xf numFmtId="192" fontId="16" fillId="7" borderId="11" xfId="42" applyNumberFormat="1" applyFont="1" applyFill="1" applyBorder="1" applyAlignment="1">
      <alignment/>
    </xf>
    <xf numFmtId="192" fontId="4" fillId="7" borderId="11" xfId="46" applyNumberFormat="1" applyFont="1" applyFill="1" applyBorder="1" applyAlignment="1">
      <alignment/>
      <protection/>
    </xf>
    <xf numFmtId="192" fontId="4" fillId="7" borderId="11" xfId="46" applyNumberFormat="1" applyFont="1" applyFill="1" applyBorder="1">
      <alignment/>
      <protection/>
    </xf>
    <xf numFmtId="192" fontId="4" fillId="7" borderId="17" xfId="42" applyNumberFormat="1" applyFont="1" applyFill="1" applyBorder="1" applyAlignment="1">
      <alignment/>
    </xf>
    <xf numFmtId="192" fontId="4" fillId="0" borderId="11" xfId="42" applyNumberFormat="1" applyFont="1" applyFill="1" applyBorder="1" applyAlignment="1">
      <alignment/>
    </xf>
    <xf numFmtId="192" fontId="16" fillId="0" borderId="11" xfId="42" applyNumberFormat="1" applyFont="1" applyFill="1" applyBorder="1" applyAlignment="1">
      <alignment/>
    </xf>
    <xf numFmtId="192" fontId="4" fillId="0" borderId="11" xfId="46" applyNumberFormat="1" applyFont="1" applyFill="1" applyBorder="1" applyAlignment="1">
      <alignment/>
      <protection/>
    </xf>
    <xf numFmtId="192" fontId="4" fillId="0" borderId="11" xfId="46" applyNumberFormat="1" applyFont="1" applyBorder="1">
      <alignment/>
      <protection/>
    </xf>
    <xf numFmtId="192" fontId="4" fillId="0" borderId="16" xfId="42" applyNumberFormat="1" applyFont="1" applyFill="1" applyBorder="1" applyAlignment="1">
      <alignment/>
    </xf>
    <xf numFmtId="192" fontId="16" fillId="7" borderId="11" xfId="46" applyNumberFormat="1" applyFont="1" applyFill="1" applyBorder="1" applyAlignment="1">
      <alignment/>
      <protection/>
    </xf>
    <xf numFmtId="192" fontId="4" fillId="7" borderId="16" xfId="46" applyNumberFormat="1" applyFont="1" applyFill="1" applyBorder="1">
      <alignment/>
      <protection/>
    </xf>
    <xf numFmtId="192" fontId="4" fillId="0" borderId="11" xfId="46" applyNumberFormat="1" applyFont="1" applyBorder="1" applyAlignment="1">
      <alignment/>
      <protection/>
    </xf>
    <xf numFmtId="192" fontId="16" fillId="0" borderId="11" xfId="46" applyNumberFormat="1" applyFont="1" applyBorder="1" applyAlignment="1">
      <alignment/>
      <protection/>
    </xf>
    <xf numFmtId="192" fontId="4" fillId="0" borderId="16" xfId="46" applyNumberFormat="1" applyFont="1" applyFill="1" applyBorder="1">
      <alignment/>
      <protection/>
    </xf>
    <xf numFmtId="192" fontId="4" fillId="0" borderId="14" xfId="46" applyNumberFormat="1" applyFont="1" applyBorder="1">
      <alignment/>
      <protection/>
    </xf>
    <xf numFmtId="192" fontId="16" fillId="0" borderId="11" xfId="46" applyNumberFormat="1" applyFont="1" applyFill="1" applyBorder="1" applyAlignment="1">
      <alignment/>
      <protection/>
    </xf>
    <xf numFmtId="192" fontId="4" fillId="0" borderId="11" xfId="46" applyNumberFormat="1" applyFont="1" applyFill="1" applyBorder="1">
      <alignment/>
      <protection/>
    </xf>
    <xf numFmtId="192" fontId="4" fillId="0" borderId="16" xfId="46" applyNumberFormat="1" applyFont="1" applyBorder="1">
      <alignment/>
      <protection/>
    </xf>
    <xf numFmtId="0" fontId="21" fillId="0" borderId="0" xfId="46" applyNumberFormat="1" applyFont="1">
      <alignment/>
      <protection/>
    </xf>
    <xf numFmtId="0" fontId="5" fillId="0" borderId="13" xfId="46" applyNumberFormat="1" applyFont="1" applyBorder="1">
      <alignment/>
      <protection/>
    </xf>
    <xf numFmtId="0" fontId="5" fillId="0" borderId="12" xfId="46" applyNumberFormat="1" applyFont="1" applyBorder="1" applyAlignment="1">
      <alignment horizontal="centerContinuous"/>
      <protection/>
    </xf>
    <xf numFmtId="0" fontId="5" fillId="0" borderId="14" xfId="46" applyNumberFormat="1" applyFont="1" applyBorder="1" applyAlignment="1">
      <alignment horizontal="centerContinuous"/>
      <protection/>
    </xf>
    <xf numFmtId="0" fontId="5" fillId="0" borderId="12" xfId="46" applyNumberFormat="1" applyFont="1" applyFill="1" applyBorder="1" applyAlignment="1">
      <alignment horizontal="centerContinuous"/>
      <protection/>
    </xf>
    <xf numFmtId="192" fontId="4" fillId="0" borderId="0" xfId="46" applyNumberFormat="1" applyFont="1">
      <alignment/>
      <protection/>
    </xf>
    <xf numFmtId="195" fontId="4" fillId="0" borderId="0" xfId="42" applyNumberFormat="1" applyFont="1" applyFill="1" applyAlignment="1">
      <alignment/>
    </xf>
    <xf numFmtId="41" fontId="4" fillId="0" borderId="0" xfId="46" applyNumberFormat="1" applyFont="1" applyFill="1">
      <alignment/>
      <protection/>
    </xf>
    <xf numFmtId="0" fontId="23" fillId="0" borderId="12" xfId="46" applyNumberFormat="1" applyFont="1" applyBorder="1" applyAlignment="1">
      <alignment horizontal="centerContinuous"/>
      <protection/>
    </xf>
    <xf numFmtId="202" fontId="16" fillId="7" borderId="11" xfId="46" applyNumberFormat="1" applyFont="1" applyFill="1" applyBorder="1" applyAlignment="1">
      <alignment horizontal="right"/>
      <protection/>
    </xf>
    <xf numFmtId="202" fontId="17" fillId="0" borderId="13" xfId="46" applyNumberFormat="1" applyFont="1" applyFill="1" applyBorder="1" applyAlignment="1">
      <alignment horizontal="right"/>
      <protection/>
    </xf>
    <xf numFmtId="202" fontId="4" fillId="0" borderId="11" xfId="46" applyNumberFormat="1" applyFont="1" applyFill="1" applyBorder="1" applyAlignment="1">
      <alignment horizontal="right"/>
      <protection/>
    </xf>
    <xf numFmtId="202" fontId="4" fillId="0" borderId="16" xfId="42" applyNumberFormat="1" applyFont="1" applyFill="1" applyBorder="1" applyAlignment="1">
      <alignment horizontal="right"/>
    </xf>
    <xf numFmtId="202" fontId="4" fillId="7" borderId="11" xfId="46" applyNumberFormat="1" applyFont="1" applyFill="1" applyBorder="1" applyAlignment="1">
      <alignment horizontal="right"/>
      <protection/>
    </xf>
    <xf numFmtId="202" fontId="4" fillId="0" borderId="11" xfId="46" applyNumberFormat="1" applyFont="1" applyBorder="1" applyAlignment="1">
      <alignment horizontal="right"/>
      <protection/>
    </xf>
    <xf numFmtId="38" fontId="11" fillId="0" borderId="0" xfId="46" applyFont="1">
      <alignment/>
      <protection/>
    </xf>
    <xf numFmtId="38" fontId="24" fillId="0" borderId="0" xfId="46" applyFont="1" applyAlignment="1">
      <alignment horizontal="left"/>
      <protection/>
    </xf>
    <xf numFmtId="38" fontId="19" fillId="0" borderId="0" xfId="46" applyFont="1" applyAlignment="1">
      <alignment horizontal="center"/>
      <protection/>
    </xf>
    <xf numFmtId="38" fontId="19" fillId="0" borderId="0" xfId="46" applyFont="1" applyAlignment="1">
      <alignment/>
      <protection/>
    </xf>
    <xf numFmtId="38" fontId="11" fillId="0" borderId="0" xfId="46" applyFont="1" applyAlignment="1">
      <alignment/>
      <protection/>
    </xf>
    <xf numFmtId="38" fontId="25" fillId="0" borderId="0" xfId="46" applyFont="1">
      <alignment/>
      <protection/>
    </xf>
    <xf numFmtId="38" fontId="19" fillId="0" borderId="0" xfId="46" applyFont="1">
      <alignment/>
      <protection/>
    </xf>
    <xf numFmtId="38" fontId="21" fillId="0" borderId="0" xfId="46" applyFont="1" applyAlignment="1">
      <alignment horizontal="right"/>
      <protection/>
    </xf>
    <xf numFmtId="38" fontId="4" fillId="0" borderId="0" xfId="46" applyFont="1">
      <alignment/>
      <protection/>
    </xf>
    <xf numFmtId="38" fontId="5" fillId="0" borderId="0" xfId="46" applyFont="1" applyAlignment="1">
      <alignment horizontal="right"/>
      <protection/>
    </xf>
    <xf numFmtId="38" fontId="4" fillId="0" borderId="0" xfId="46" applyFont="1" applyAlignment="1">
      <alignment horizontal="center"/>
      <protection/>
    </xf>
    <xf numFmtId="38" fontId="18" fillId="0" borderId="12" xfId="46" applyFont="1" applyBorder="1" applyAlignment="1">
      <alignment horizontal="center"/>
      <protection/>
    </xf>
    <xf numFmtId="38" fontId="5" fillId="0" borderId="12" xfId="46" applyFont="1" applyBorder="1" applyAlignment="1">
      <alignment horizontal="right"/>
      <protection/>
    </xf>
    <xf numFmtId="38" fontId="5" fillId="0" borderId="12" xfId="46" applyFont="1" applyBorder="1" applyAlignment="1" quotePrefix="1">
      <alignment horizontal="right"/>
      <protection/>
    </xf>
    <xf numFmtId="38" fontId="16" fillId="0" borderId="0" xfId="46" applyFont="1" applyAlignment="1">
      <alignment horizontal="center"/>
      <protection/>
    </xf>
    <xf numFmtId="38" fontId="4" fillId="0" borderId="0" xfId="46" applyFont="1" applyAlignment="1">
      <alignment horizontal="right"/>
      <protection/>
    </xf>
    <xf numFmtId="38" fontId="14" fillId="0" borderId="0" xfId="46" applyFont="1">
      <alignment/>
      <protection/>
    </xf>
    <xf numFmtId="38" fontId="26" fillId="0" borderId="0" xfId="46" applyFont="1" applyAlignment="1">
      <alignment horizontal="center"/>
      <protection/>
    </xf>
    <xf numFmtId="195" fontId="5" fillId="0" borderId="0" xfId="42" applyNumberFormat="1" applyFont="1" applyAlignment="1">
      <alignment/>
    </xf>
    <xf numFmtId="195" fontId="4" fillId="0" borderId="0" xfId="42" applyNumberFormat="1" applyFont="1" applyAlignment="1">
      <alignment/>
    </xf>
    <xf numFmtId="38" fontId="5" fillId="0" borderId="0" xfId="46" applyFont="1" applyAlignment="1">
      <alignment vertical="center"/>
      <protection/>
    </xf>
    <xf numFmtId="38" fontId="5" fillId="0" borderId="0" xfId="46" applyFont="1" applyAlignment="1">
      <alignment horizontal="center" vertical="center"/>
      <protection/>
    </xf>
    <xf numFmtId="38" fontId="5" fillId="0" borderId="0" xfId="46" applyFont="1">
      <alignment/>
      <protection/>
    </xf>
    <xf numFmtId="38" fontId="17" fillId="0" borderId="0" xfId="46" applyFont="1">
      <alignment/>
      <protection/>
    </xf>
    <xf numFmtId="195" fontId="5" fillId="0" borderId="18" xfId="42" applyNumberFormat="1" applyFont="1" applyBorder="1" applyAlignment="1">
      <alignment vertical="center"/>
    </xf>
    <xf numFmtId="195" fontId="4" fillId="0" borderId="18" xfId="42" applyNumberFormat="1" applyFont="1" applyBorder="1" applyAlignment="1">
      <alignment vertical="center"/>
    </xf>
    <xf numFmtId="195" fontId="5" fillId="0" borderId="0" xfId="42" applyNumberFormat="1" applyFont="1" applyAlignment="1">
      <alignment vertical="center"/>
    </xf>
    <xf numFmtId="195" fontId="4" fillId="0" borderId="0" xfId="42" applyNumberFormat="1" applyFont="1" applyBorder="1" applyAlignment="1">
      <alignment vertical="center"/>
    </xf>
    <xf numFmtId="195" fontId="4" fillId="0" borderId="12" xfId="42" applyNumberFormat="1" applyFont="1" applyBorder="1" applyAlignment="1">
      <alignment/>
    </xf>
    <xf numFmtId="195" fontId="5" fillId="0" borderId="0" xfId="42" applyNumberFormat="1" applyFont="1" applyBorder="1" applyAlignment="1">
      <alignment vertical="center"/>
    </xf>
    <xf numFmtId="38" fontId="4" fillId="0" borderId="0" xfId="46" applyFont="1" applyAlignment="1">
      <alignment vertical="center"/>
      <protection/>
    </xf>
    <xf numFmtId="195" fontId="5" fillId="0" borderId="12" xfId="42" applyNumberFormat="1" applyFont="1" applyBorder="1" applyAlignment="1">
      <alignment vertical="center"/>
    </xf>
    <xf numFmtId="195" fontId="4" fillId="0" borderId="12" xfId="42" applyNumberFormat="1" applyFont="1" applyBorder="1" applyAlignment="1">
      <alignment vertical="center"/>
    </xf>
    <xf numFmtId="38" fontId="5" fillId="0" borderId="0" xfId="46" applyFont="1" applyAlignment="1">
      <alignment horizontal="center"/>
      <protection/>
    </xf>
    <xf numFmtId="195" fontId="5" fillId="0" borderId="0" xfId="42" applyNumberFormat="1" applyFont="1" applyBorder="1" applyAlignment="1">
      <alignment/>
    </xf>
    <xf numFmtId="43" fontId="5" fillId="0" borderId="19" xfId="42" applyFont="1" applyBorder="1" applyAlignment="1">
      <alignment vertical="center"/>
    </xf>
    <xf numFmtId="43" fontId="17" fillId="0" borderId="0" xfId="42" applyFont="1" applyAlignment="1">
      <alignment/>
    </xf>
    <xf numFmtId="43" fontId="4" fillId="0" borderId="19" xfId="42" applyFont="1" applyBorder="1" applyAlignment="1">
      <alignment vertical="center"/>
    </xf>
    <xf numFmtId="38" fontId="16" fillId="0" borderId="0" xfId="46" applyFont="1" applyAlignment="1" quotePrefix="1">
      <alignment vertical="justify"/>
      <protection/>
    </xf>
    <xf numFmtId="195" fontId="4" fillId="0" borderId="0" xfId="46" applyNumberFormat="1" applyFont="1">
      <alignment/>
      <protection/>
    </xf>
    <xf numFmtId="38" fontId="19" fillId="0" borderId="0" xfId="46" applyFont="1" applyBorder="1">
      <alignment/>
      <protection/>
    </xf>
    <xf numFmtId="38" fontId="4" fillId="0" borderId="0" xfId="46" applyFont="1" applyBorder="1">
      <alignment/>
      <protection/>
    </xf>
    <xf numFmtId="38" fontId="4" fillId="0" borderId="0" xfId="46" applyFont="1" applyBorder="1" applyAlignment="1">
      <alignment horizontal="center"/>
      <protection/>
    </xf>
    <xf numFmtId="38" fontId="5" fillId="0" borderId="0" xfId="46" applyFont="1" applyBorder="1" applyAlignment="1" quotePrefix="1">
      <alignment horizontal="right"/>
      <protection/>
    </xf>
    <xf numFmtId="38" fontId="4" fillId="0" borderId="0" xfId="46" applyFont="1" applyBorder="1" applyAlignment="1">
      <alignment horizontal="right"/>
      <protection/>
    </xf>
    <xf numFmtId="195" fontId="4" fillId="0" borderId="0" xfId="42" applyNumberFormat="1" applyFont="1" applyBorder="1" applyAlignment="1">
      <alignment/>
    </xf>
    <xf numFmtId="38" fontId="5" fillId="0" borderId="0" xfId="46" applyFont="1" applyBorder="1">
      <alignment/>
      <protection/>
    </xf>
    <xf numFmtId="195" fontId="4" fillId="0" borderId="0" xfId="46" applyNumberFormat="1" applyFont="1" applyBorder="1">
      <alignment/>
      <protection/>
    </xf>
    <xf numFmtId="38" fontId="11" fillId="0" borderId="0" xfId="46" applyFont="1" applyAlignment="1">
      <alignment horizontal="center"/>
      <protection/>
    </xf>
    <xf numFmtId="14" fontId="5" fillId="0" borderId="12" xfId="46" applyNumberFormat="1" applyFont="1" applyBorder="1" applyAlignment="1">
      <alignment horizontal="right"/>
      <protection/>
    </xf>
    <xf numFmtId="14" fontId="5" fillId="0" borderId="0" xfId="46" applyNumberFormat="1" applyFont="1" applyBorder="1" applyAlignment="1" quotePrefix="1">
      <alignment horizontal="right"/>
      <protection/>
    </xf>
    <xf numFmtId="38" fontId="16" fillId="0" borderId="0" xfId="46" applyFont="1">
      <alignment/>
      <protection/>
    </xf>
    <xf numFmtId="195" fontId="22" fillId="0" borderId="0" xfId="42" applyNumberFormat="1" applyFont="1" applyBorder="1" applyAlignment="1">
      <alignment horizontal="right"/>
    </xf>
    <xf numFmtId="38" fontId="22" fillId="0" borderId="0" xfId="46" applyFont="1" applyBorder="1">
      <alignment/>
      <protection/>
    </xf>
    <xf numFmtId="41" fontId="22" fillId="0" borderId="0" xfId="46" applyNumberFormat="1" applyFont="1" applyBorder="1">
      <alignment/>
      <protection/>
    </xf>
    <xf numFmtId="41" fontId="4" fillId="0" borderId="0" xfId="46" applyNumberFormat="1" applyFont="1" applyBorder="1">
      <alignment/>
      <protection/>
    </xf>
    <xf numFmtId="41" fontId="17" fillId="0" borderId="0" xfId="46" applyNumberFormat="1" applyFont="1" applyBorder="1">
      <alignment/>
      <protection/>
    </xf>
    <xf numFmtId="41" fontId="4" fillId="0" borderId="12" xfId="46" applyNumberFormat="1" applyFont="1" applyBorder="1">
      <alignment/>
      <protection/>
    </xf>
    <xf numFmtId="41" fontId="4" fillId="0" borderId="0" xfId="46" applyNumberFormat="1" applyFont="1">
      <alignment/>
      <protection/>
    </xf>
    <xf numFmtId="41" fontId="17" fillId="0" borderId="0" xfId="46" applyNumberFormat="1" applyFont="1">
      <alignment/>
      <protection/>
    </xf>
    <xf numFmtId="38" fontId="4" fillId="0" borderId="0" xfId="46" applyFont="1" quotePrefix="1">
      <alignment/>
      <protection/>
    </xf>
    <xf numFmtId="37" fontId="22" fillId="0" borderId="0" xfId="46" applyNumberFormat="1" applyFont="1">
      <alignment/>
      <protection/>
    </xf>
    <xf numFmtId="37" fontId="4" fillId="0" borderId="0" xfId="46" applyNumberFormat="1" applyFont="1">
      <alignment/>
      <protection/>
    </xf>
    <xf numFmtId="37" fontId="17" fillId="0" borderId="0" xfId="46" applyNumberFormat="1" applyFont="1">
      <alignment/>
      <protection/>
    </xf>
    <xf numFmtId="43" fontId="22" fillId="0" borderId="0" xfId="42" applyFont="1" applyAlignment="1">
      <alignment/>
    </xf>
    <xf numFmtId="212" fontId="5" fillId="0" borderId="0" xfId="46" applyNumberFormat="1" applyFont="1" applyBorder="1">
      <alignment/>
      <protection/>
    </xf>
    <xf numFmtId="212" fontId="4" fillId="0" borderId="0" xfId="46" applyNumberFormat="1" applyFont="1" applyBorder="1">
      <alignment/>
      <protection/>
    </xf>
    <xf numFmtId="212" fontId="22" fillId="0" borderId="0" xfId="46" applyNumberFormat="1" applyFont="1" applyBorder="1">
      <alignment/>
      <protection/>
    </xf>
    <xf numFmtId="212" fontId="5" fillId="0" borderId="0" xfId="46" applyNumberFormat="1" applyFont="1" applyBorder="1" applyAlignment="1" quotePrefix="1">
      <alignment horizontal="right"/>
      <protection/>
    </xf>
    <xf numFmtId="212" fontId="4" fillId="0" borderId="19" xfId="46" applyNumberFormat="1" applyFont="1" applyBorder="1" applyAlignment="1" quotePrefix="1">
      <alignment horizontal="right"/>
      <protection/>
    </xf>
    <xf numFmtId="212" fontId="4" fillId="0" borderId="0" xfId="46" applyNumberFormat="1" applyFont="1" applyBorder="1" applyAlignment="1">
      <alignment horizontal="right"/>
      <protection/>
    </xf>
    <xf numFmtId="212" fontId="22" fillId="0" borderId="0" xfId="46" applyNumberFormat="1" applyFont="1" applyBorder="1" applyAlignment="1" quotePrefix="1">
      <alignment horizontal="right"/>
      <protection/>
    </xf>
    <xf numFmtId="212" fontId="4" fillId="0" borderId="19" xfId="46" applyNumberFormat="1" applyFont="1" applyBorder="1" applyAlignment="1">
      <alignment horizontal="right"/>
      <protection/>
    </xf>
    <xf numFmtId="212" fontId="4" fillId="0" borderId="0" xfId="46" applyNumberFormat="1" applyFont="1" applyBorder="1" applyAlignment="1" quotePrefix="1">
      <alignment horizontal="right"/>
      <protection/>
    </xf>
    <xf numFmtId="212" fontId="17" fillId="0" borderId="0" xfId="46" applyNumberFormat="1" applyFont="1" applyBorder="1" applyAlignment="1">
      <alignment horizontal="right"/>
      <protection/>
    </xf>
    <xf numFmtId="37" fontId="4" fillId="0" borderId="0" xfId="46" applyNumberFormat="1" applyFont="1" applyBorder="1">
      <alignment/>
      <protection/>
    </xf>
    <xf numFmtId="38" fontId="16" fillId="0" borderId="0" xfId="46" applyFont="1" applyAlignment="1">
      <alignment vertical="justify"/>
      <protection/>
    </xf>
    <xf numFmtId="3" fontId="4" fillId="0" borderId="0" xfId="46" applyNumberFormat="1" applyFont="1">
      <alignment/>
      <protection/>
    </xf>
    <xf numFmtId="3" fontId="11" fillId="0" borderId="0" xfId="46" applyNumberFormat="1" applyFont="1">
      <alignment/>
      <protection/>
    </xf>
    <xf numFmtId="38" fontId="15" fillId="0" borderId="0" xfId="46" applyFont="1">
      <alignment/>
      <protection/>
    </xf>
    <xf numFmtId="38" fontId="27" fillId="0" borderId="0" xfId="46" applyFont="1" applyAlignment="1">
      <alignment horizontal="right"/>
      <protection/>
    </xf>
    <xf numFmtId="38" fontId="4" fillId="0" borderId="0" xfId="46" applyFont="1" applyBorder="1" applyAlignment="1">
      <alignment/>
      <protection/>
    </xf>
    <xf numFmtId="38" fontId="16" fillId="0" borderId="0" xfId="46" applyFont="1" applyBorder="1" applyAlignment="1">
      <alignment/>
      <protection/>
    </xf>
    <xf numFmtId="38" fontId="16" fillId="0" borderId="0" xfId="46" applyFont="1" applyAlignment="1">
      <alignment horizontal="left"/>
      <protection/>
    </xf>
    <xf numFmtId="38" fontId="4" fillId="0" borderId="12" xfId="46" applyFont="1" applyBorder="1" applyAlignment="1">
      <alignment horizontal="right"/>
      <protection/>
    </xf>
    <xf numFmtId="41" fontId="4" fillId="0" borderId="0" xfId="42" applyNumberFormat="1" applyFont="1" applyBorder="1" applyAlignment="1">
      <alignment/>
    </xf>
    <xf numFmtId="41" fontId="4" fillId="0" borderId="0" xfId="42" applyNumberFormat="1" applyFont="1" applyFill="1" applyBorder="1" applyAlignment="1">
      <alignment/>
    </xf>
    <xf numFmtId="41" fontId="17" fillId="0" borderId="0" xfId="42" applyNumberFormat="1" applyFont="1" applyBorder="1" applyAlignment="1">
      <alignment/>
    </xf>
    <xf numFmtId="41" fontId="17" fillId="0" borderId="0" xfId="42" applyNumberFormat="1" applyFont="1" applyFill="1" applyBorder="1" applyAlignment="1">
      <alignment/>
    </xf>
    <xf numFmtId="41" fontId="4" fillId="0" borderId="20" xfId="42" applyNumberFormat="1" applyFont="1" applyBorder="1" applyAlignment="1">
      <alignment/>
    </xf>
    <xf numFmtId="41" fontId="4" fillId="0" borderId="20" xfId="46" applyNumberFormat="1" applyFont="1" applyBorder="1">
      <alignment/>
      <protection/>
    </xf>
    <xf numFmtId="38" fontId="16" fillId="0" borderId="0" xfId="46" applyFont="1" applyBorder="1" applyAlignment="1">
      <alignment vertical="justify"/>
      <protection/>
    </xf>
    <xf numFmtId="37" fontId="4" fillId="0" borderId="0" xfId="42" applyNumberFormat="1" applyFont="1" applyBorder="1" applyAlignment="1">
      <alignment/>
    </xf>
    <xf numFmtId="37" fontId="19" fillId="0" borderId="0" xfId="42" applyNumberFormat="1" applyFont="1" applyBorder="1" applyAlignment="1">
      <alignment/>
    </xf>
    <xf numFmtId="37" fontId="19" fillId="0" borderId="0" xfId="46" applyNumberFormat="1" applyFont="1">
      <alignment/>
      <protection/>
    </xf>
    <xf numFmtId="41" fontId="19" fillId="0" borderId="0" xfId="46" applyNumberFormat="1" applyFont="1">
      <alignment/>
      <protection/>
    </xf>
    <xf numFmtId="38" fontId="28" fillId="0" borderId="0" xfId="46" applyFont="1" applyBorder="1">
      <alignment/>
      <protection/>
    </xf>
    <xf numFmtId="38" fontId="19" fillId="0" borderId="0" xfId="46" applyFont="1" applyBorder="1" applyAlignment="1">
      <alignment vertical="center"/>
      <protection/>
    </xf>
    <xf numFmtId="195" fontId="19" fillId="0" borderId="0" xfId="42" applyNumberFormat="1" applyFont="1" applyBorder="1" applyAlignment="1">
      <alignment vertical="center"/>
    </xf>
    <xf numFmtId="195" fontId="19" fillId="0" borderId="0" xfId="42" applyNumberFormat="1" applyFont="1" applyBorder="1" applyAlignment="1">
      <alignment/>
    </xf>
    <xf numFmtId="205" fontId="19" fillId="0" borderId="0" xfId="42" applyNumberFormat="1" applyFont="1" applyBorder="1" applyAlignment="1">
      <alignment vertical="center"/>
    </xf>
    <xf numFmtId="195" fontId="5" fillId="0" borderId="0" xfId="46" applyNumberFormat="1" applyFont="1">
      <alignment/>
      <protection/>
    </xf>
    <xf numFmtId="195" fontId="5" fillId="0" borderId="0" xfId="46" applyNumberFormat="1" applyFont="1" applyAlignment="1">
      <alignment horizontal="right"/>
      <protection/>
    </xf>
    <xf numFmtId="195" fontId="4" fillId="0" borderId="0" xfId="46" applyNumberFormat="1" applyFont="1" applyAlignment="1">
      <alignment horizontal="center"/>
      <protection/>
    </xf>
    <xf numFmtId="195" fontId="4" fillId="0" borderId="0" xfId="46" applyNumberFormat="1" applyFont="1" applyAlignment="1">
      <alignment horizontal="right"/>
      <protection/>
    </xf>
    <xf numFmtId="195" fontId="5" fillId="0" borderId="12" xfId="46" applyNumberFormat="1" applyFont="1" applyBorder="1" applyAlignment="1">
      <alignment horizontal="right"/>
      <protection/>
    </xf>
    <xf numFmtId="195" fontId="17" fillId="0" borderId="0" xfId="46" applyNumberFormat="1" applyFont="1">
      <alignment/>
      <protection/>
    </xf>
    <xf numFmtId="195" fontId="4" fillId="0" borderId="12" xfId="46" applyNumberFormat="1" applyFont="1" applyBorder="1">
      <alignment/>
      <protection/>
    </xf>
    <xf numFmtId="195" fontId="17" fillId="0" borderId="0" xfId="46" applyNumberFormat="1" applyFont="1" applyBorder="1">
      <alignment/>
      <protection/>
    </xf>
    <xf numFmtId="195" fontId="19" fillId="0" borderId="0" xfId="46" applyNumberFormat="1" applyFont="1">
      <alignment/>
      <protection/>
    </xf>
    <xf numFmtId="38" fontId="13" fillId="0" borderId="0" xfId="46" applyFont="1" applyAlignment="1">
      <alignment vertical="justify"/>
      <protection/>
    </xf>
    <xf numFmtId="38" fontId="21" fillId="0" borderId="0" xfId="46" applyFont="1" applyAlignment="1">
      <alignment vertical="center"/>
      <protection/>
    </xf>
    <xf numFmtId="195" fontId="21" fillId="0" borderId="0" xfId="42" applyNumberFormat="1" applyFont="1" applyBorder="1" applyAlignment="1">
      <alignment vertical="center"/>
    </xf>
    <xf numFmtId="195" fontId="11" fillId="0" borderId="0" xfId="46" applyNumberFormat="1" applyFont="1">
      <alignment/>
      <protection/>
    </xf>
    <xf numFmtId="195" fontId="21" fillId="0" borderId="0" xfId="46" applyNumberFormat="1" applyFont="1" applyBorder="1">
      <alignment/>
      <protection/>
    </xf>
    <xf numFmtId="195" fontId="12" fillId="0" borderId="0" xfId="46" applyNumberFormat="1" applyFont="1" applyBorder="1">
      <alignment/>
      <protection/>
    </xf>
    <xf numFmtId="195" fontId="12" fillId="0" borderId="0" xfId="46" applyNumberFormat="1" applyFont="1">
      <alignment/>
      <protection/>
    </xf>
    <xf numFmtId="38" fontId="4" fillId="0" borderId="12" xfId="46" applyFont="1" applyBorder="1">
      <alignment/>
      <protection/>
    </xf>
    <xf numFmtId="38" fontId="21" fillId="0" borderId="0" xfId="46" applyFont="1">
      <alignment/>
      <protection/>
    </xf>
    <xf numFmtId="195" fontId="4" fillId="0" borderId="21" xfId="42" applyNumberFormat="1" applyFont="1" applyBorder="1" applyAlignment="1">
      <alignment/>
    </xf>
    <xf numFmtId="38" fontId="5" fillId="0" borderId="0" xfId="46" applyFont="1" applyAlignment="1">
      <alignment/>
      <protection/>
    </xf>
    <xf numFmtId="38" fontId="4" fillId="0" borderId="21" xfId="46" applyFont="1" applyBorder="1">
      <alignment/>
      <protection/>
    </xf>
    <xf numFmtId="43" fontId="4" fillId="0" borderId="21" xfId="42" applyFont="1" applyBorder="1" applyAlignment="1">
      <alignment/>
    </xf>
    <xf numFmtId="43" fontId="4" fillId="0" borderId="0" xfId="42" applyFont="1" applyBorder="1" applyAlignment="1">
      <alignment/>
    </xf>
    <xf numFmtId="195" fontId="4" fillId="0" borderId="0" xfId="42" applyNumberFormat="1" applyFont="1" applyBorder="1" applyAlignment="1">
      <alignment horizontal="center"/>
    </xf>
    <xf numFmtId="195" fontId="5" fillId="0" borderId="0" xfId="42" applyNumberFormat="1" applyFont="1" applyFill="1" applyAlignment="1">
      <alignment/>
    </xf>
    <xf numFmtId="41" fontId="4" fillId="0" borderId="19" xfId="46" applyNumberFormat="1" applyFont="1" applyBorder="1">
      <alignment/>
      <protection/>
    </xf>
    <xf numFmtId="37" fontId="4" fillId="0" borderId="19" xfId="46" applyNumberFormat="1" applyFont="1" applyBorder="1">
      <alignment/>
      <protection/>
    </xf>
    <xf numFmtId="37" fontId="22" fillId="0" borderId="0" xfId="46" applyNumberFormat="1" applyFont="1" applyBorder="1">
      <alignment/>
      <protection/>
    </xf>
    <xf numFmtId="37" fontId="17" fillId="0" borderId="0" xfId="46" applyNumberFormat="1" applyFont="1" applyBorder="1">
      <alignment/>
      <protection/>
    </xf>
    <xf numFmtId="37" fontId="4" fillId="0" borderId="12" xfId="46" applyNumberFormat="1" applyFont="1" applyBorder="1">
      <alignment/>
      <protection/>
    </xf>
    <xf numFmtId="14" fontId="5" fillId="0" borderId="12" xfId="46" applyNumberFormat="1" applyFont="1" applyBorder="1" applyAlignment="1" quotePrefix="1">
      <alignment horizontal="right"/>
      <protection/>
    </xf>
    <xf numFmtId="195" fontId="4" fillId="0" borderId="0" xfId="42" applyNumberFormat="1" applyFont="1" applyBorder="1" applyAlignment="1">
      <alignment horizontal="right"/>
    </xf>
    <xf numFmtId="38" fontId="17" fillId="0" borderId="0" xfId="46" applyFont="1" applyBorder="1" applyAlignment="1">
      <alignment horizontal="center"/>
      <protection/>
    </xf>
    <xf numFmtId="38" fontId="13" fillId="0" borderId="0" xfId="46" applyFont="1">
      <alignment/>
      <protection/>
    </xf>
    <xf numFmtId="38" fontId="29" fillId="0" borderId="0" xfId="46" applyFont="1">
      <alignment/>
      <protection/>
    </xf>
    <xf numFmtId="195" fontId="5" fillId="0" borderId="18" xfId="42" applyNumberFormat="1" applyFont="1" applyBorder="1" applyAlignment="1">
      <alignment/>
    </xf>
    <xf numFmtId="195" fontId="4" fillId="0" borderId="18" xfId="42" applyNumberFormat="1" applyFont="1" applyBorder="1" applyAlignment="1">
      <alignment/>
    </xf>
    <xf numFmtId="195" fontId="4" fillId="0" borderId="21" xfId="42" applyNumberFormat="1" applyFont="1" applyBorder="1" applyAlignment="1">
      <alignment vertical="center"/>
    </xf>
    <xf numFmtId="195" fontId="5" fillId="0" borderId="21" xfId="42" applyNumberFormat="1" applyFont="1" applyBorder="1" applyAlignment="1">
      <alignment vertical="center"/>
    </xf>
    <xf numFmtId="195" fontId="5" fillId="0" borderId="18" xfId="42" applyNumberFormat="1" applyFont="1" applyFill="1" applyBorder="1" applyAlignment="1">
      <alignment/>
    </xf>
    <xf numFmtId="195" fontId="5" fillId="0" borderId="21" xfId="42" applyNumberFormat="1" applyFont="1" applyBorder="1" applyAlignment="1">
      <alignment/>
    </xf>
    <xf numFmtId="38" fontId="12" fillId="0" borderId="0" xfId="46" applyFont="1">
      <alignment/>
      <protection/>
    </xf>
    <xf numFmtId="41" fontId="4" fillId="0" borderId="18" xfId="42" applyNumberFormat="1" applyFont="1" applyBorder="1" applyAlignment="1">
      <alignment/>
    </xf>
    <xf numFmtId="41" fontId="4" fillId="0" borderId="18" xfId="46" applyNumberFormat="1" applyFont="1" applyBorder="1">
      <alignment/>
      <protection/>
    </xf>
    <xf numFmtId="195" fontId="4" fillId="0" borderId="12" xfId="46" applyNumberFormat="1" applyFont="1" applyBorder="1" applyAlignment="1" quotePrefix="1">
      <alignment horizontal="right"/>
      <protection/>
    </xf>
    <xf numFmtId="195" fontId="4" fillId="0" borderId="18" xfId="46" applyNumberFormat="1" applyFont="1" applyBorder="1">
      <alignment/>
      <protection/>
    </xf>
    <xf numFmtId="195" fontId="4" fillId="0" borderId="0" xfId="46" applyNumberFormat="1" applyFont="1" applyBorder="1" applyAlignment="1">
      <alignment horizontal="right"/>
      <protection/>
    </xf>
    <xf numFmtId="195" fontId="4" fillId="0" borderId="12" xfId="46" applyNumberFormat="1" applyFont="1" applyBorder="1" applyAlignment="1">
      <alignment horizontal="right"/>
      <protection/>
    </xf>
    <xf numFmtId="195" fontId="4" fillId="0" borderId="21" xfId="46" applyNumberFormat="1" applyFont="1" applyBorder="1">
      <alignment/>
      <protection/>
    </xf>
    <xf numFmtId="38" fontId="5" fillId="0" borderId="12" xfId="46" applyFont="1" applyBorder="1">
      <alignment/>
      <protection/>
    </xf>
    <xf numFmtId="38" fontId="5" fillId="0" borderId="0" xfId="46" applyFont="1" applyAlignment="1" quotePrefix="1">
      <alignment horizontal="center"/>
      <protection/>
    </xf>
    <xf numFmtId="38" fontId="5" fillId="0" borderId="0" xfId="46" applyFont="1" applyAlignment="1" quotePrefix="1">
      <alignment horizontal="right"/>
      <protection/>
    </xf>
    <xf numFmtId="38" fontId="4" fillId="0" borderId="20" xfId="46" applyFont="1" applyBorder="1">
      <alignment/>
      <protection/>
    </xf>
    <xf numFmtId="38" fontId="5" fillId="0" borderId="0" xfId="46" applyFont="1" applyAlignment="1">
      <alignment vertical="justify"/>
      <protection/>
    </xf>
    <xf numFmtId="38" fontId="5" fillId="0" borderId="0" xfId="46" applyFont="1" applyAlignment="1">
      <alignment horizontal="right" vertical="justify"/>
      <protection/>
    </xf>
    <xf numFmtId="38" fontId="4" fillId="0" borderId="0" xfId="46" applyFont="1" applyAlignment="1">
      <alignment horizontal="right" vertical="justify"/>
      <protection/>
    </xf>
    <xf numFmtId="38" fontId="4" fillId="0" borderId="0" xfId="46" applyFont="1" applyAlignment="1">
      <alignment/>
      <protection/>
    </xf>
    <xf numFmtId="38" fontId="4" fillId="0" borderId="20" xfId="46" applyFont="1" applyBorder="1" applyAlignment="1">
      <alignment horizontal="right" vertical="justify"/>
      <protection/>
    </xf>
    <xf numFmtId="38" fontId="4" fillId="0" borderId="0" xfId="46" applyFont="1" applyAlignment="1" quotePrefix="1">
      <alignment horizontal="right"/>
      <protection/>
    </xf>
    <xf numFmtId="37" fontId="4" fillId="0" borderId="20" xfId="46" applyNumberFormat="1" applyFont="1" applyBorder="1">
      <alignment/>
      <protection/>
    </xf>
    <xf numFmtId="37" fontId="4" fillId="0" borderId="18" xfId="46" applyNumberFormat="1" applyFont="1" applyBorder="1">
      <alignment/>
      <protection/>
    </xf>
    <xf numFmtId="38" fontId="24" fillId="0" borderId="0" xfId="46" applyFont="1" applyAlignment="1">
      <alignment horizontal="center"/>
      <protection/>
    </xf>
    <xf numFmtId="38" fontId="13" fillId="0" borderId="0" xfId="46" applyFont="1" applyAlignment="1">
      <alignment horizontal="center"/>
      <protection/>
    </xf>
    <xf numFmtId="38" fontId="12" fillId="0" borderId="0" xfId="46" applyFont="1" applyAlignment="1">
      <alignment horizontal="center" vertical="center"/>
      <protection/>
    </xf>
    <xf numFmtId="38" fontId="30" fillId="0" borderId="0" xfId="46" applyFont="1" applyAlignment="1">
      <alignment horizontal="center"/>
      <protection/>
    </xf>
    <xf numFmtId="38" fontId="11" fillId="0" borderId="0" xfId="46" applyFont="1" applyAlignment="1">
      <alignment horizontal="center" vertical="center"/>
      <protection/>
    </xf>
    <xf numFmtId="38" fontId="13" fillId="0" borderId="0" xfId="46" applyFont="1" applyAlignment="1">
      <alignment horizontal="center" vertical="center"/>
      <protection/>
    </xf>
    <xf numFmtId="38" fontId="12" fillId="0" borderId="0" xfId="46" applyFont="1" applyAlignment="1">
      <alignment horizontal="center"/>
      <protection/>
    </xf>
    <xf numFmtId="195" fontId="4" fillId="0" borderId="21" xfId="42" applyNumberFormat="1" applyFont="1" applyBorder="1" applyAlignment="1">
      <alignment horizontal="right"/>
    </xf>
    <xf numFmtId="38" fontId="4" fillId="0" borderId="0" xfId="46" applyFont="1" applyFill="1">
      <alignment/>
      <protection/>
    </xf>
    <xf numFmtId="38" fontId="5" fillId="0" borderId="0" xfId="46" applyFont="1" applyAlignment="1">
      <alignment horizontal="left"/>
      <protection/>
    </xf>
    <xf numFmtId="38" fontId="4" fillId="0" borderId="0" xfId="46" applyFont="1" applyAlignment="1">
      <alignment horizontal="left"/>
      <protection/>
    </xf>
    <xf numFmtId="38" fontId="5" fillId="0" borderId="0" xfId="46" applyFont="1" applyFill="1" applyAlignment="1">
      <alignment horizontal="left"/>
      <protection/>
    </xf>
    <xf numFmtId="195" fontId="4" fillId="0" borderId="0" xfId="42" applyNumberFormat="1" applyFont="1" applyFill="1" applyBorder="1" applyAlignment="1">
      <alignment horizontal="center"/>
    </xf>
    <xf numFmtId="195" fontId="4" fillId="0" borderId="0" xfId="42" applyNumberFormat="1" applyFont="1" applyBorder="1" applyAlignment="1">
      <alignment/>
    </xf>
    <xf numFmtId="195" fontId="4" fillId="0" borderId="0" xfId="42" applyNumberFormat="1" applyFont="1" applyBorder="1" applyAlignment="1">
      <alignment horizontal="left"/>
    </xf>
    <xf numFmtId="38" fontId="5" fillId="0" borderId="0" xfId="46" applyFont="1" applyFill="1">
      <alignment/>
      <protection/>
    </xf>
    <xf numFmtId="38" fontId="5" fillId="0" borderId="0" xfId="46" applyFont="1" applyAlignment="1" quotePrefix="1">
      <alignment/>
      <protection/>
    </xf>
    <xf numFmtId="38" fontId="4" fillId="0" borderId="21" xfId="46" applyFont="1" applyBorder="1" applyAlignment="1">
      <alignment/>
      <protection/>
    </xf>
    <xf numFmtId="38" fontId="5" fillId="0" borderId="0" xfId="46" applyFont="1" applyBorder="1" applyAlignment="1">
      <alignment/>
      <protection/>
    </xf>
    <xf numFmtId="38" fontId="5" fillId="0" borderId="0" xfId="46" applyFont="1" applyBorder="1" applyAlignment="1" quotePrefix="1">
      <alignment/>
      <protection/>
    </xf>
    <xf numFmtId="43" fontId="4" fillId="0" borderId="21" xfId="42" applyFont="1" applyFill="1" applyBorder="1" applyAlignment="1">
      <alignment horizontal="right"/>
    </xf>
    <xf numFmtId="38" fontId="21" fillId="0" borderId="0" xfId="46" applyFont="1" applyAlignment="1">
      <alignment/>
      <protection/>
    </xf>
    <xf numFmtId="38" fontId="4" fillId="0" borderId="0" xfId="46" applyFont="1" applyAlignment="1">
      <alignment vertical="justify"/>
      <protection/>
    </xf>
    <xf numFmtId="37" fontId="4" fillId="0" borderId="0" xfId="46" applyNumberFormat="1" applyFont="1" applyFill="1">
      <alignment/>
      <protection/>
    </xf>
    <xf numFmtId="37" fontId="4" fillId="0" borderId="12" xfId="46" applyNumberFormat="1" applyFont="1" applyFill="1" applyBorder="1">
      <alignment/>
      <protection/>
    </xf>
    <xf numFmtId="37" fontId="4" fillId="0" borderId="18" xfId="46" applyNumberFormat="1" applyFont="1" applyFill="1" applyBorder="1">
      <alignment/>
      <protection/>
    </xf>
    <xf numFmtId="37" fontId="4" fillId="0" borderId="20" xfId="46" applyNumberFormat="1" applyFont="1" applyFill="1" applyBorder="1">
      <alignment/>
      <protection/>
    </xf>
    <xf numFmtId="37" fontId="4" fillId="0" borderId="0" xfId="46" applyNumberFormat="1" applyFont="1" applyFill="1" applyBorder="1">
      <alignment/>
      <protection/>
    </xf>
    <xf numFmtId="38" fontId="4" fillId="0" borderId="21" xfId="46" applyFont="1" applyFill="1" applyBorder="1">
      <alignment/>
      <protection/>
    </xf>
    <xf numFmtId="40" fontId="4" fillId="0" borderId="21" xfId="46" applyNumberFormat="1" applyFont="1" applyFill="1" applyBorder="1">
      <alignment/>
      <protection/>
    </xf>
    <xf numFmtId="43" fontId="4" fillId="0" borderId="21" xfId="42" applyFont="1" applyFill="1" applyBorder="1" applyAlignment="1">
      <alignment/>
    </xf>
    <xf numFmtId="41" fontId="5" fillId="0" borderId="20" xfId="42" applyNumberFormat="1" applyFont="1" applyFill="1" applyBorder="1" applyAlignment="1">
      <alignment/>
    </xf>
    <xf numFmtId="41" fontId="4" fillId="0" borderId="0" xfId="46" applyNumberFormat="1" applyFont="1" applyFill="1" applyBorder="1">
      <alignment/>
      <protection/>
    </xf>
    <xf numFmtId="41" fontId="4" fillId="0" borderId="0" xfId="42" applyNumberFormat="1" applyFont="1" applyFill="1" applyAlignment="1">
      <alignment/>
    </xf>
    <xf numFmtId="195" fontId="5" fillId="0" borderId="0" xfId="42" applyNumberFormat="1" applyFont="1" applyFill="1" applyBorder="1" applyAlignment="1">
      <alignment horizontal="right"/>
    </xf>
    <xf numFmtId="41" fontId="5" fillId="0" borderId="0" xfId="46" applyNumberFormat="1" applyFont="1" applyFill="1" applyBorder="1">
      <alignment/>
      <protection/>
    </xf>
    <xf numFmtId="41" fontId="5" fillId="0" borderId="12" xfId="46" applyNumberFormat="1" applyFont="1" applyFill="1" applyBorder="1">
      <alignment/>
      <protection/>
    </xf>
    <xf numFmtId="41" fontId="5" fillId="0" borderId="0" xfId="46" applyNumberFormat="1" applyFont="1" applyFill="1">
      <alignment/>
      <protection/>
    </xf>
    <xf numFmtId="41" fontId="5" fillId="0" borderId="19" xfId="46" applyNumberFormat="1" applyFont="1" applyFill="1" applyBorder="1">
      <alignment/>
      <protection/>
    </xf>
    <xf numFmtId="37" fontId="5" fillId="0" borderId="0" xfId="46" applyNumberFormat="1" applyFont="1" applyFill="1">
      <alignment/>
      <protection/>
    </xf>
    <xf numFmtId="37" fontId="5" fillId="0" borderId="12" xfId="46" applyNumberFormat="1" applyFont="1" applyFill="1" applyBorder="1">
      <alignment/>
      <protection/>
    </xf>
    <xf numFmtId="37" fontId="5" fillId="0" borderId="0" xfId="46" applyNumberFormat="1" applyFont="1" applyFill="1" applyBorder="1">
      <alignment/>
      <protection/>
    </xf>
    <xf numFmtId="37" fontId="5" fillId="0" borderId="19" xfId="46" applyNumberFormat="1" applyFont="1" applyFill="1" applyBorder="1">
      <alignment/>
      <protection/>
    </xf>
    <xf numFmtId="43" fontId="22" fillId="0" borderId="0" xfId="42" applyFont="1" applyFill="1" applyAlignment="1">
      <alignment/>
    </xf>
    <xf numFmtId="212" fontId="5" fillId="0" borderId="0" xfId="46" applyNumberFormat="1" applyFont="1" applyFill="1" applyBorder="1">
      <alignment/>
      <protection/>
    </xf>
    <xf numFmtId="212" fontId="5" fillId="0" borderId="19" xfId="46" applyNumberFormat="1" applyFont="1" applyFill="1" applyBorder="1" applyAlignment="1" quotePrefix="1">
      <alignment horizontal="right"/>
      <protection/>
    </xf>
    <xf numFmtId="37" fontId="22" fillId="0" borderId="0" xfId="46" applyNumberFormat="1" applyFont="1" applyFill="1">
      <alignment/>
      <protection/>
    </xf>
    <xf numFmtId="41" fontId="5" fillId="0" borderId="0" xfId="42" applyNumberFormat="1" applyFont="1" applyFill="1" applyBorder="1" applyAlignment="1">
      <alignment/>
    </xf>
    <xf numFmtId="38" fontId="4" fillId="0" borderId="0" xfId="46" applyFont="1" applyFill="1" applyBorder="1">
      <alignment/>
      <protection/>
    </xf>
    <xf numFmtId="38" fontId="4" fillId="0" borderId="12" xfId="46" applyFont="1" applyFill="1" applyBorder="1">
      <alignment/>
      <protection/>
    </xf>
    <xf numFmtId="38" fontId="4" fillId="0" borderId="20" xfId="46" applyFont="1" applyFill="1" applyBorder="1">
      <alignment/>
      <protection/>
    </xf>
    <xf numFmtId="195" fontId="4" fillId="0" borderId="0" xfId="42" applyNumberFormat="1" applyFont="1" applyFill="1" applyBorder="1" applyAlignment="1">
      <alignment/>
    </xf>
    <xf numFmtId="195" fontId="4" fillId="0" borderId="12" xfId="42" applyNumberFormat="1" applyFont="1" applyFill="1" applyBorder="1" applyAlignment="1">
      <alignment/>
    </xf>
    <xf numFmtId="195" fontId="5" fillId="0" borderId="0" xfId="46" applyNumberFormat="1" applyFont="1" applyFill="1">
      <alignment/>
      <protection/>
    </xf>
    <xf numFmtId="195" fontId="5" fillId="0" borderId="0" xfId="42" applyNumberFormat="1" applyFont="1" applyFill="1" applyBorder="1" applyAlignment="1">
      <alignment/>
    </xf>
    <xf numFmtId="195" fontId="5" fillId="0" borderId="12" xfId="42" applyNumberFormat="1" applyFont="1" applyFill="1" applyBorder="1" applyAlignment="1">
      <alignment/>
    </xf>
    <xf numFmtId="195" fontId="5" fillId="0" borderId="0" xfId="46" applyNumberFormat="1" applyFont="1" applyFill="1" applyBorder="1">
      <alignment/>
      <protection/>
    </xf>
    <xf numFmtId="195" fontId="5" fillId="0" borderId="12" xfId="46" applyNumberFormat="1" applyFont="1" applyFill="1" applyBorder="1" applyAlignment="1">
      <alignment horizontal="right"/>
      <protection/>
    </xf>
    <xf numFmtId="195" fontId="5" fillId="0" borderId="21" xfId="46" applyNumberFormat="1" applyFont="1" applyFill="1" applyBorder="1">
      <alignment/>
      <protection/>
    </xf>
    <xf numFmtId="38" fontId="5" fillId="0" borderId="0" xfId="46" applyFont="1" applyAlignment="1">
      <alignment horizontal="center"/>
      <protection/>
    </xf>
    <xf numFmtId="38" fontId="19" fillId="0" borderId="0" xfId="46" applyFont="1" applyAlignment="1">
      <alignment horizontal="center"/>
      <protection/>
    </xf>
    <xf numFmtId="38" fontId="24" fillId="0" borderId="0" xfId="46" applyFont="1" applyAlignment="1">
      <alignment horizontal="center"/>
      <protection/>
    </xf>
    <xf numFmtId="38" fontId="4" fillId="0" borderId="0" xfId="46" applyFont="1" applyAlignment="1">
      <alignment horizontal="center"/>
      <protection/>
    </xf>
    <xf numFmtId="195" fontId="5" fillId="0" borderId="0" xfId="46" applyNumberFormat="1" applyFont="1" applyAlignment="1">
      <alignment horizontal="center"/>
      <protection/>
    </xf>
    <xf numFmtId="38" fontId="4" fillId="0" borderId="0" xfId="46" applyFont="1" applyAlignment="1">
      <alignment horizontal="right"/>
      <protection/>
    </xf>
    <xf numFmtId="38" fontId="5" fillId="0" borderId="0" xfId="46" applyFont="1" applyAlignment="1">
      <alignment horizontal="right"/>
      <protection/>
    </xf>
    <xf numFmtId="38" fontId="4" fillId="0" borderId="0" xfId="46" applyFont="1" applyAlignment="1">
      <alignment vertical="justify"/>
      <protection/>
    </xf>
    <xf numFmtId="38" fontId="5" fillId="0" borderId="0" xfId="46" applyFont="1" applyAlignment="1" quotePrefix="1">
      <alignment horizontal="right"/>
      <protection/>
    </xf>
    <xf numFmtId="15" fontId="4" fillId="7" borderId="22" xfId="46" applyNumberFormat="1" applyFont="1" applyFill="1" applyBorder="1" applyAlignment="1">
      <alignment horizontal="center"/>
      <protection/>
    </xf>
    <xf numFmtId="0" fontId="4" fillId="7" borderId="23" xfId="46" applyNumberFormat="1" applyFont="1" applyFill="1" applyBorder="1" applyAlignment="1">
      <alignment horizontal="center"/>
      <protection/>
    </xf>
    <xf numFmtId="15" fontId="4" fillId="0" borderId="22" xfId="46" applyNumberFormat="1" applyFont="1" applyBorder="1" applyAlignment="1">
      <alignment horizontal="center"/>
      <protection/>
    </xf>
    <xf numFmtId="0" fontId="4" fillId="0" borderId="23" xfId="46" applyNumberFormat="1" applyFont="1" applyBorder="1" applyAlignment="1">
      <alignment horizontal="center"/>
      <protection/>
    </xf>
    <xf numFmtId="0" fontId="5" fillId="0" borderId="22" xfId="46" applyNumberFormat="1" applyFont="1" applyBorder="1" applyAlignment="1">
      <alignment horizontal="center"/>
      <protection/>
    </xf>
    <xf numFmtId="0" fontId="5" fillId="0" borderId="18" xfId="46" applyNumberFormat="1" applyFont="1" applyBorder="1" applyAlignment="1">
      <alignment horizontal="center"/>
      <protection/>
    </xf>
    <xf numFmtId="0" fontId="5" fillId="0" borderId="23" xfId="46" applyNumberFormat="1" applyFont="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ormal - Style1" xfId="60"/>
    <cellStyle name="Note" xfId="61"/>
    <cellStyle name="Output" xfId="62"/>
    <cellStyle name="Percent" xfId="63"/>
    <cellStyle name="Percent [2]" xfId="64"/>
    <cellStyle name="percentage"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48</xdr:row>
      <xdr:rowOff>85725</xdr:rowOff>
    </xdr:from>
    <xdr:to>
      <xdr:col>10</xdr:col>
      <xdr:colOff>733425</xdr:colOff>
      <xdr:row>49</xdr:row>
      <xdr:rowOff>342900</xdr:rowOff>
    </xdr:to>
    <xdr:sp>
      <xdr:nvSpPr>
        <xdr:cNvPr id="1" name="Text 48"/>
        <xdr:cNvSpPr txBox="1">
          <a:spLocks noChangeArrowheads="1"/>
        </xdr:cNvSpPr>
      </xdr:nvSpPr>
      <xdr:spPr>
        <a:xfrm>
          <a:off x="200025" y="9382125"/>
          <a:ext cx="6981825" cy="419100"/>
        </a:xfrm>
        <a:prstGeom prst="rect">
          <a:avLst/>
        </a:prstGeom>
        <a:solidFill>
          <a:srgbClr val="FFFFFF"/>
        </a:solidFill>
        <a:ln w="1" cmpd="sng">
          <a:noFill/>
        </a:ln>
      </xdr:spPr>
      <xdr:txBody>
        <a:bodyPr vertOverflow="clip" wrap="square" lIns="27432" tIns="27432" rIns="27432" bIns="0"/>
        <a:p>
          <a:pPr algn="just">
            <a:defRPr/>
          </a:pPr>
          <a:r>
            <a:rPr lang="en-US" cap="none" sz="1100" b="0" i="1" u="none" baseline="0">
              <a:solidFill>
                <a:srgbClr val="000000"/>
              </a:solidFill>
            </a:rPr>
            <a:t>(The Condensed Consolidated Income Statements should be read in conjunction with the Annual Audited Financial Statements of the Group for the year ended 31 December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85</xdr:row>
      <xdr:rowOff>171450</xdr:rowOff>
    </xdr:from>
    <xdr:to>
      <xdr:col>6</xdr:col>
      <xdr:colOff>1181100</xdr:colOff>
      <xdr:row>88</xdr:row>
      <xdr:rowOff>161925</xdr:rowOff>
    </xdr:to>
    <xdr:sp>
      <xdr:nvSpPr>
        <xdr:cNvPr id="1" name="Text 48"/>
        <xdr:cNvSpPr txBox="1">
          <a:spLocks noChangeArrowheads="1"/>
        </xdr:cNvSpPr>
      </xdr:nvSpPr>
      <xdr:spPr>
        <a:xfrm>
          <a:off x="228600" y="15897225"/>
          <a:ext cx="6115050" cy="590550"/>
        </a:xfrm>
        <a:prstGeom prst="rect">
          <a:avLst/>
        </a:prstGeom>
        <a:solidFill>
          <a:srgbClr val="FFFFFF"/>
        </a:solidFill>
        <a:ln w="1" cmpd="sng">
          <a:noFill/>
        </a:ln>
      </xdr:spPr>
      <xdr:txBody>
        <a:bodyPr vertOverflow="clip" wrap="square" lIns="27432" tIns="27432" rIns="27432" bIns="0"/>
        <a:p>
          <a:pPr algn="just">
            <a:defRPr/>
          </a:pPr>
          <a:r>
            <a:rPr lang="en-US" cap="none" sz="1100" b="0" i="1" u="none" baseline="0">
              <a:solidFill>
                <a:srgbClr val="000000"/>
              </a:solidFill>
            </a:rPr>
            <a:t>(The Condensed Consolidated Balance Sheet should be read in conjunction with the Annual Audited Financial Statements of the Group for the year ended 31 December 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8</xdr:row>
      <xdr:rowOff>114300</xdr:rowOff>
    </xdr:from>
    <xdr:to>
      <xdr:col>6</xdr:col>
      <xdr:colOff>733425</xdr:colOff>
      <xdr:row>8</xdr:row>
      <xdr:rowOff>114300</xdr:rowOff>
    </xdr:to>
    <xdr:sp>
      <xdr:nvSpPr>
        <xdr:cNvPr id="1" name="Line 1"/>
        <xdr:cNvSpPr>
          <a:spLocks/>
        </xdr:cNvSpPr>
      </xdr:nvSpPr>
      <xdr:spPr>
        <a:xfrm>
          <a:off x="5905500" y="1838325"/>
          <a:ext cx="5619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733425</xdr:colOff>
      <xdr:row>9</xdr:row>
      <xdr:rowOff>47625</xdr:rowOff>
    </xdr:to>
    <xdr:sp>
      <xdr:nvSpPr>
        <xdr:cNvPr id="2" name="Line 2"/>
        <xdr:cNvSpPr>
          <a:spLocks/>
        </xdr:cNvSpPr>
      </xdr:nvSpPr>
      <xdr:spPr>
        <a:xfrm>
          <a:off x="5734050" y="1971675"/>
          <a:ext cx="733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9</xdr:row>
      <xdr:rowOff>38100</xdr:rowOff>
    </xdr:from>
    <xdr:to>
      <xdr:col>6</xdr:col>
      <xdr:colOff>733425</xdr:colOff>
      <xdr:row>9</xdr:row>
      <xdr:rowOff>47625</xdr:rowOff>
    </xdr:to>
    <xdr:sp>
      <xdr:nvSpPr>
        <xdr:cNvPr id="3" name="Line 3"/>
        <xdr:cNvSpPr>
          <a:spLocks/>
        </xdr:cNvSpPr>
      </xdr:nvSpPr>
      <xdr:spPr>
        <a:xfrm flipV="1">
          <a:off x="5943600" y="1962150"/>
          <a:ext cx="523875"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9</xdr:row>
      <xdr:rowOff>123825</xdr:rowOff>
    </xdr:from>
    <xdr:to>
      <xdr:col>5</xdr:col>
      <xdr:colOff>0</xdr:colOff>
      <xdr:row>9</xdr:row>
      <xdr:rowOff>123825</xdr:rowOff>
    </xdr:to>
    <xdr:sp>
      <xdr:nvSpPr>
        <xdr:cNvPr id="4" name="Line 4"/>
        <xdr:cNvSpPr>
          <a:spLocks/>
        </xdr:cNvSpPr>
      </xdr:nvSpPr>
      <xdr:spPr>
        <a:xfrm flipH="1">
          <a:off x="4895850" y="20478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9</xdr:row>
      <xdr:rowOff>133350</xdr:rowOff>
    </xdr:from>
    <xdr:to>
      <xdr:col>6</xdr:col>
      <xdr:colOff>638175</xdr:colOff>
      <xdr:row>9</xdr:row>
      <xdr:rowOff>133350</xdr:rowOff>
    </xdr:to>
    <xdr:sp>
      <xdr:nvSpPr>
        <xdr:cNvPr id="5" name="Line 6"/>
        <xdr:cNvSpPr>
          <a:spLocks/>
        </xdr:cNvSpPr>
      </xdr:nvSpPr>
      <xdr:spPr>
        <a:xfrm>
          <a:off x="5838825" y="2057400"/>
          <a:ext cx="5334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61</xdr:row>
      <xdr:rowOff>47625</xdr:rowOff>
    </xdr:from>
    <xdr:to>
      <xdr:col>6</xdr:col>
      <xdr:colOff>733425</xdr:colOff>
      <xdr:row>61</xdr:row>
      <xdr:rowOff>47625</xdr:rowOff>
    </xdr:to>
    <xdr:sp>
      <xdr:nvSpPr>
        <xdr:cNvPr id="6" name="Line 8"/>
        <xdr:cNvSpPr>
          <a:spLocks/>
        </xdr:cNvSpPr>
      </xdr:nvSpPr>
      <xdr:spPr>
        <a:xfrm>
          <a:off x="5734050" y="12106275"/>
          <a:ext cx="733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61</xdr:row>
      <xdr:rowOff>38100</xdr:rowOff>
    </xdr:from>
    <xdr:to>
      <xdr:col>6</xdr:col>
      <xdr:colOff>733425</xdr:colOff>
      <xdr:row>61</xdr:row>
      <xdr:rowOff>47625</xdr:rowOff>
    </xdr:to>
    <xdr:sp>
      <xdr:nvSpPr>
        <xdr:cNvPr id="7" name="Line 9"/>
        <xdr:cNvSpPr>
          <a:spLocks/>
        </xdr:cNvSpPr>
      </xdr:nvSpPr>
      <xdr:spPr>
        <a:xfrm flipV="1">
          <a:off x="5943600" y="12096750"/>
          <a:ext cx="523875"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61</xdr:row>
      <xdr:rowOff>123825</xdr:rowOff>
    </xdr:from>
    <xdr:to>
      <xdr:col>5</xdr:col>
      <xdr:colOff>0</xdr:colOff>
      <xdr:row>61</xdr:row>
      <xdr:rowOff>123825</xdr:rowOff>
    </xdr:to>
    <xdr:sp>
      <xdr:nvSpPr>
        <xdr:cNvPr id="8" name="Line 10"/>
        <xdr:cNvSpPr>
          <a:spLocks/>
        </xdr:cNvSpPr>
      </xdr:nvSpPr>
      <xdr:spPr>
        <a:xfrm flipH="1">
          <a:off x="4895850" y="121824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61</xdr:row>
      <xdr:rowOff>133350</xdr:rowOff>
    </xdr:from>
    <xdr:to>
      <xdr:col>6</xdr:col>
      <xdr:colOff>638175</xdr:colOff>
      <xdr:row>61</xdr:row>
      <xdr:rowOff>133350</xdr:rowOff>
    </xdr:to>
    <xdr:sp>
      <xdr:nvSpPr>
        <xdr:cNvPr id="9" name="Line 12"/>
        <xdr:cNvSpPr>
          <a:spLocks/>
        </xdr:cNvSpPr>
      </xdr:nvSpPr>
      <xdr:spPr>
        <a:xfrm>
          <a:off x="5838825" y="12192000"/>
          <a:ext cx="5334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8</xdr:row>
      <xdr:rowOff>114300</xdr:rowOff>
    </xdr:from>
    <xdr:to>
      <xdr:col>6</xdr:col>
      <xdr:colOff>0</xdr:colOff>
      <xdr:row>8</xdr:row>
      <xdr:rowOff>114300</xdr:rowOff>
    </xdr:to>
    <xdr:sp>
      <xdr:nvSpPr>
        <xdr:cNvPr id="10" name="Line 18"/>
        <xdr:cNvSpPr>
          <a:spLocks/>
        </xdr:cNvSpPr>
      </xdr:nvSpPr>
      <xdr:spPr>
        <a:xfrm>
          <a:off x="5734050" y="18383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0</xdr:colOff>
      <xdr:row>9</xdr:row>
      <xdr:rowOff>47625</xdr:rowOff>
    </xdr:to>
    <xdr:sp>
      <xdr:nvSpPr>
        <xdr:cNvPr id="11" name="Line 19"/>
        <xdr:cNvSpPr>
          <a:spLocks/>
        </xdr:cNvSpPr>
      </xdr:nvSpPr>
      <xdr:spPr>
        <a:xfrm>
          <a:off x="5734050" y="19716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38100</xdr:rowOff>
    </xdr:from>
    <xdr:to>
      <xdr:col>6</xdr:col>
      <xdr:colOff>0</xdr:colOff>
      <xdr:row>9</xdr:row>
      <xdr:rowOff>47625</xdr:rowOff>
    </xdr:to>
    <xdr:sp>
      <xdr:nvSpPr>
        <xdr:cNvPr id="12" name="Line 20"/>
        <xdr:cNvSpPr>
          <a:spLocks/>
        </xdr:cNvSpPr>
      </xdr:nvSpPr>
      <xdr:spPr>
        <a:xfrm flipV="1">
          <a:off x="5734050" y="1962150"/>
          <a:ext cx="0"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133350</xdr:rowOff>
    </xdr:from>
    <xdr:to>
      <xdr:col>6</xdr:col>
      <xdr:colOff>0</xdr:colOff>
      <xdr:row>9</xdr:row>
      <xdr:rowOff>133350</xdr:rowOff>
    </xdr:to>
    <xdr:sp>
      <xdr:nvSpPr>
        <xdr:cNvPr id="13" name="Line 21"/>
        <xdr:cNvSpPr>
          <a:spLocks/>
        </xdr:cNvSpPr>
      </xdr:nvSpPr>
      <xdr:spPr>
        <a:xfrm>
          <a:off x="5734050" y="205740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61</xdr:row>
      <xdr:rowOff>47625</xdr:rowOff>
    </xdr:from>
    <xdr:to>
      <xdr:col>6</xdr:col>
      <xdr:colOff>0</xdr:colOff>
      <xdr:row>61</xdr:row>
      <xdr:rowOff>47625</xdr:rowOff>
    </xdr:to>
    <xdr:sp>
      <xdr:nvSpPr>
        <xdr:cNvPr id="14" name="Line 22"/>
        <xdr:cNvSpPr>
          <a:spLocks/>
        </xdr:cNvSpPr>
      </xdr:nvSpPr>
      <xdr:spPr>
        <a:xfrm>
          <a:off x="5734050" y="121062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61</xdr:row>
      <xdr:rowOff>38100</xdr:rowOff>
    </xdr:from>
    <xdr:to>
      <xdr:col>6</xdr:col>
      <xdr:colOff>0</xdr:colOff>
      <xdr:row>61</xdr:row>
      <xdr:rowOff>47625</xdr:rowOff>
    </xdr:to>
    <xdr:sp>
      <xdr:nvSpPr>
        <xdr:cNvPr id="15" name="Line 23"/>
        <xdr:cNvSpPr>
          <a:spLocks/>
        </xdr:cNvSpPr>
      </xdr:nvSpPr>
      <xdr:spPr>
        <a:xfrm flipV="1">
          <a:off x="5734050" y="12096750"/>
          <a:ext cx="0"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61</xdr:row>
      <xdr:rowOff>133350</xdr:rowOff>
    </xdr:from>
    <xdr:to>
      <xdr:col>6</xdr:col>
      <xdr:colOff>0</xdr:colOff>
      <xdr:row>61</xdr:row>
      <xdr:rowOff>133350</xdr:rowOff>
    </xdr:to>
    <xdr:sp>
      <xdr:nvSpPr>
        <xdr:cNvPr id="16" name="Line 24"/>
        <xdr:cNvSpPr>
          <a:spLocks/>
        </xdr:cNvSpPr>
      </xdr:nvSpPr>
      <xdr:spPr>
        <a:xfrm>
          <a:off x="5734050" y="1219200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xdr:colOff>
      <xdr:row>55</xdr:row>
      <xdr:rowOff>85725</xdr:rowOff>
    </xdr:from>
    <xdr:to>
      <xdr:col>16</xdr:col>
      <xdr:colOff>914400</xdr:colOff>
      <xdr:row>56</xdr:row>
      <xdr:rowOff>180975</xdr:rowOff>
    </xdr:to>
    <xdr:sp>
      <xdr:nvSpPr>
        <xdr:cNvPr id="17" name="Text 48"/>
        <xdr:cNvSpPr txBox="1">
          <a:spLocks noChangeArrowheads="1"/>
        </xdr:cNvSpPr>
      </xdr:nvSpPr>
      <xdr:spPr>
        <a:xfrm>
          <a:off x="447675" y="10782300"/>
          <a:ext cx="12268200" cy="295275"/>
        </a:xfrm>
        <a:prstGeom prst="rect">
          <a:avLst/>
        </a:prstGeom>
        <a:solidFill>
          <a:srgbClr val="FFFFFF"/>
        </a:solidFill>
        <a:ln w="1" cmpd="sng">
          <a:noFill/>
        </a:ln>
      </xdr:spPr>
      <xdr:txBody>
        <a:bodyPr vertOverflow="clip" wrap="square" lIns="27432" tIns="27432" rIns="27432" bIns="0"/>
        <a:p>
          <a:pPr algn="just">
            <a:defRPr/>
          </a:pPr>
          <a:r>
            <a:rPr lang="en-US" cap="none" sz="1100" b="0" i="1" u="none" baseline="0">
              <a:solidFill>
                <a:srgbClr val="000000"/>
              </a:solidFill>
            </a:rPr>
            <a:t>(The Condensed Consolidated Statement of Changes In Equity should be read in conjunction with the Annual Audited Financial Statements of the Group for the year ended 31 December 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76</xdr:row>
      <xdr:rowOff>133350</xdr:rowOff>
    </xdr:from>
    <xdr:to>
      <xdr:col>5</xdr:col>
      <xdr:colOff>923925</xdr:colOff>
      <xdr:row>79</xdr:row>
      <xdr:rowOff>123825</xdr:rowOff>
    </xdr:to>
    <xdr:sp>
      <xdr:nvSpPr>
        <xdr:cNvPr id="1" name="Text 48"/>
        <xdr:cNvSpPr txBox="1">
          <a:spLocks noChangeArrowheads="1"/>
        </xdr:cNvSpPr>
      </xdr:nvSpPr>
      <xdr:spPr>
        <a:xfrm>
          <a:off x="104775" y="14020800"/>
          <a:ext cx="6572250" cy="590550"/>
        </a:xfrm>
        <a:prstGeom prst="rect">
          <a:avLst/>
        </a:prstGeom>
        <a:solidFill>
          <a:srgbClr val="FFFFFF"/>
        </a:solidFill>
        <a:ln w="1" cmpd="sng">
          <a:noFill/>
        </a:ln>
      </xdr:spPr>
      <xdr:txBody>
        <a:bodyPr vertOverflow="clip" wrap="square" lIns="27432" tIns="27432" rIns="27432" bIns="0"/>
        <a:p>
          <a:pPr algn="just">
            <a:defRPr/>
          </a:pPr>
          <a:r>
            <a:rPr lang="en-US" cap="none" sz="1100" b="0" i="1" u="none" baseline="0">
              <a:solidFill>
                <a:srgbClr val="000000"/>
              </a:solidFill>
            </a:rPr>
            <a:t>(The Condensed Consolidated Cash Flow Statements should be read in conjunction with the audited Annual Financial Statements of the Group for the year ended 31 December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95250</xdr:rowOff>
    </xdr:from>
    <xdr:to>
      <xdr:col>8</xdr:col>
      <xdr:colOff>866775</xdr:colOff>
      <xdr:row>19</xdr:row>
      <xdr:rowOff>0</xdr:rowOff>
    </xdr:to>
    <xdr:sp>
      <xdr:nvSpPr>
        <xdr:cNvPr id="1" name="Text 48"/>
        <xdr:cNvSpPr txBox="1">
          <a:spLocks noChangeArrowheads="1"/>
        </xdr:cNvSpPr>
      </xdr:nvSpPr>
      <xdr:spPr>
        <a:xfrm>
          <a:off x="476250" y="1647825"/>
          <a:ext cx="6124575" cy="16954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interim financial report is unaudited and has been prepared in accordance with the Financial Reporting Standard ("FRS") 134, "Interim Financial Reporting" issued by the Malaysian Accounting Standards Board ("MASB") and paragraph 9.22 and Appendix 9B of the Listing Requirements of  Bursa Malaysia Securities Berhad, and should be read in conjunction with the Group's annual audited financial statements for the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accounting policies and methods of computation adopted by the Group for the interim financial report are consistent with those adopted for the annual audited financial statements for the year ended 31 December 2006 except for the adoption of the new and revised FRS issued by MASB that are effective for the Group’s annual reporting for the year ending 31 December 2007.</a:t>
          </a:r>
          <a:r>
            <a:rPr lang="en-US" cap="none" sz="1100" b="0" i="0" u="none" baseline="0">
              <a:solidFill>
                <a:srgbClr val="00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21</xdr:row>
      <xdr:rowOff>104775</xdr:rowOff>
    </xdr:from>
    <xdr:to>
      <xdr:col>8</xdr:col>
      <xdr:colOff>885825</xdr:colOff>
      <xdr:row>25</xdr:row>
      <xdr:rowOff>9525</xdr:rowOff>
    </xdr:to>
    <xdr:sp>
      <xdr:nvSpPr>
        <xdr:cNvPr id="2" name="Text 48"/>
        <xdr:cNvSpPr txBox="1">
          <a:spLocks noChangeArrowheads="1"/>
        </xdr:cNvSpPr>
      </xdr:nvSpPr>
      <xdr:spPr>
        <a:xfrm>
          <a:off x="466725" y="3848100"/>
          <a:ext cx="6153150" cy="7048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audit report of the Group's annual financial statements for the financial year ended 31 December 2006 was not subject to any qualification.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27</xdr:row>
      <xdr:rowOff>104775</xdr:rowOff>
    </xdr:from>
    <xdr:to>
      <xdr:col>8</xdr:col>
      <xdr:colOff>876300</xdr:colOff>
      <xdr:row>29</xdr:row>
      <xdr:rowOff>133350</xdr:rowOff>
    </xdr:to>
    <xdr:sp>
      <xdr:nvSpPr>
        <xdr:cNvPr id="3" name="Text 48"/>
        <xdr:cNvSpPr txBox="1">
          <a:spLocks noChangeArrowheads="1"/>
        </xdr:cNvSpPr>
      </xdr:nvSpPr>
      <xdr:spPr>
        <a:xfrm>
          <a:off x="466725" y="5048250"/>
          <a:ext cx="6143625" cy="4286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Except for the hotel division whose performance is influenced by the festive and holiday periods, the other businesses of the Group are generally not subject to seasonal or cyclical fluctuations.</a:t>
          </a:r>
        </a:p>
      </xdr:txBody>
    </xdr:sp>
    <xdr:clientData/>
  </xdr:twoCellAnchor>
  <xdr:twoCellAnchor>
    <xdr:from>
      <xdr:col>1</xdr:col>
      <xdr:colOff>0</xdr:colOff>
      <xdr:row>32</xdr:row>
      <xdr:rowOff>0</xdr:rowOff>
    </xdr:from>
    <xdr:to>
      <xdr:col>8</xdr:col>
      <xdr:colOff>885825</xdr:colOff>
      <xdr:row>33</xdr:row>
      <xdr:rowOff>57150</xdr:rowOff>
    </xdr:to>
    <xdr:sp>
      <xdr:nvSpPr>
        <xdr:cNvPr id="4" name="Text 48"/>
        <xdr:cNvSpPr txBox="1">
          <a:spLocks noChangeArrowheads="1"/>
        </xdr:cNvSpPr>
      </xdr:nvSpPr>
      <xdr:spPr>
        <a:xfrm>
          <a:off x="466725" y="5943600"/>
          <a:ext cx="6153150" cy="257175"/>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Unusual Items Affecting Assets, Liabilities, Equity, Net Income or Cash Flow</a:t>
          </a:r>
        </a:p>
      </xdr:txBody>
    </xdr:sp>
    <xdr:clientData/>
  </xdr:twoCellAnchor>
  <xdr:twoCellAnchor>
    <xdr:from>
      <xdr:col>1</xdr:col>
      <xdr:colOff>28575</xdr:colOff>
      <xdr:row>34</xdr:row>
      <xdr:rowOff>19050</xdr:rowOff>
    </xdr:from>
    <xdr:to>
      <xdr:col>8</xdr:col>
      <xdr:colOff>904875</xdr:colOff>
      <xdr:row>39</xdr:row>
      <xdr:rowOff>180975</xdr:rowOff>
    </xdr:to>
    <xdr:sp>
      <xdr:nvSpPr>
        <xdr:cNvPr id="5" name="Text 48"/>
        <xdr:cNvSpPr txBox="1">
          <a:spLocks noChangeArrowheads="1"/>
        </xdr:cNvSpPr>
      </xdr:nvSpPr>
      <xdr:spPr>
        <a:xfrm>
          <a:off x="495300" y="6362700"/>
          <a:ext cx="6143625" cy="10953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Group recognised a gain on dilution of shares in a subsidiary of RM9.1 million and loss on disposal of a 49% equity interest in a subsidiary of RM1.3 million during the current financial year.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Other than the above, there were no other unusual items affecting  assets, liabilities, equity, net income or cash flows of the Group for the  year ended 31 December 2007.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42</xdr:row>
      <xdr:rowOff>161925</xdr:rowOff>
    </xdr:from>
    <xdr:to>
      <xdr:col>8</xdr:col>
      <xdr:colOff>876300</xdr:colOff>
      <xdr:row>44</xdr:row>
      <xdr:rowOff>180975</xdr:rowOff>
    </xdr:to>
    <xdr:sp>
      <xdr:nvSpPr>
        <xdr:cNvPr id="6" name="Text 48"/>
        <xdr:cNvSpPr txBox="1">
          <a:spLocks noChangeArrowheads="1"/>
        </xdr:cNvSpPr>
      </xdr:nvSpPr>
      <xdr:spPr>
        <a:xfrm>
          <a:off x="485775" y="8039100"/>
          <a:ext cx="6124575" cy="4191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There were no changes in estimates of amounts reported in prior financial years that have a material effect in the current year.</a:t>
          </a:r>
        </a:p>
      </xdr:txBody>
    </xdr:sp>
    <xdr:clientData/>
  </xdr:twoCellAnchor>
  <xdr:twoCellAnchor>
    <xdr:from>
      <xdr:col>1</xdr:col>
      <xdr:colOff>295275</xdr:colOff>
      <xdr:row>46</xdr:row>
      <xdr:rowOff>0</xdr:rowOff>
    </xdr:from>
    <xdr:to>
      <xdr:col>9</xdr:col>
      <xdr:colOff>9525</xdr:colOff>
      <xdr:row>46</xdr:row>
      <xdr:rowOff>0</xdr:rowOff>
    </xdr:to>
    <xdr:sp>
      <xdr:nvSpPr>
        <xdr:cNvPr id="7" name="Text 48"/>
        <xdr:cNvSpPr txBox="1">
          <a:spLocks noChangeArrowheads="1"/>
        </xdr:cNvSpPr>
      </xdr:nvSpPr>
      <xdr:spPr>
        <a:xfrm>
          <a:off x="762000" y="8677275"/>
          <a:ext cx="59245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Long Dated Non-Performing Loans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now computed by assigning a 50% discount to the value of collaterals of NPLs of between five years and seven years. This change in accounting estimate has resulted in an additional specific allowance for bad and doubtful debts and financing of RM77.8 million. The Alliance Banking group continues to assign no value to property collateral for NPLs which have been outstanding for over 7 years.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46</xdr:row>
      <xdr:rowOff>0</xdr:rowOff>
    </xdr:from>
    <xdr:to>
      <xdr:col>9</xdr:col>
      <xdr:colOff>9525</xdr:colOff>
      <xdr:row>46</xdr:row>
      <xdr:rowOff>0</xdr:rowOff>
    </xdr:to>
    <xdr:sp>
      <xdr:nvSpPr>
        <xdr:cNvPr id="8" name="Text 48"/>
        <xdr:cNvSpPr txBox="1">
          <a:spLocks noChangeArrowheads="1"/>
        </xdr:cNvSpPr>
      </xdr:nvSpPr>
      <xdr:spPr>
        <a:xfrm>
          <a:off x="762000" y="8677275"/>
          <a:ext cx="59245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of 50% and 100% is now required for NPLs of three to five months and more than six months repayments in arrears respectively whereas previously, 20% and 50% specific allowance was provided for such NPLs and 100% for NPLs of 9 months and more. This change in accounting estimate has resulted in an additional specific allowance for bad and doubtful debts and financing of RM30.5 million in the current quarter.</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48</xdr:row>
      <xdr:rowOff>104775</xdr:rowOff>
    </xdr:from>
    <xdr:to>
      <xdr:col>8</xdr:col>
      <xdr:colOff>933450</xdr:colOff>
      <xdr:row>57</xdr:row>
      <xdr:rowOff>9525</xdr:rowOff>
    </xdr:to>
    <xdr:sp>
      <xdr:nvSpPr>
        <xdr:cNvPr id="9" name="Text 48"/>
        <xdr:cNvSpPr txBox="1">
          <a:spLocks noChangeArrowheads="1"/>
        </xdr:cNvSpPr>
      </xdr:nvSpPr>
      <xdr:spPr>
        <a:xfrm>
          <a:off x="476250" y="9182100"/>
          <a:ext cx="6191250" cy="16668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shareholders at the Annual General Meeting on 21 June 2007 approved the renewal of authority for the Company to buy back up to 10% of its issued shares.
During the financial year ended 31 December 2007, the Company sold 75,733,000 of its treasury shares at  average price of RM1.93 per share deriving a total net consideration of RM143.7 million.</a:t>
          </a:r>
          <a:r>
            <a:rPr lang="en-US" cap="none" sz="11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As at 31 December 2007, the Company has bought back 36,567,600 ordinary shares of RM0.50 each at an average cost of RM 1.494 per share.  The shares bought back have been retained as treasury shares.</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55</xdr:row>
      <xdr:rowOff>0</xdr:rowOff>
    </xdr:from>
    <xdr:to>
      <xdr:col>9</xdr:col>
      <xdr:colOff>28575</xdr:colOff>
      <xdr:row>55</xdr:row>
      <xdr:rowOff>0</xdr:rowOff>
    </xdr:to>
    <xdr:sp>
      <xdr:nvSpPr>
        <xdr:cNvPr id="10" name="Text 48"/>
        <xdr:cNvSpPr txBox="1">
          <a:spLocks noChangeArrowheads="1"/>
        </xdr:cNvSpPr>
      </xdr:nvSpPr>
      <xdr:spPr>
        <a:xfrm>
          <a:off x="762000" y="10439400"/>
          <a:ext cx="59436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issued and paid-up share capital of the Company was increased from RM1,167,978,154 as at 31 March 206 to RM1,170,942,539 arising from the issuance of 2,964,385 new ordinary shares of RM1.00 each from the exercise of 2,964,385 warrants 2002/2007 at the exercise price of RM1.21 per share.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60</xdr:row>
      <xdr:rowOff>85725</xdr:rowOff>
    </xdr:from>
    <xdr:to>
      <xdr:col>8</xdr:col>
      <xdr:colOff>885825</xdr:colOff>
      <xdr:row>61</xdr:row>
      <xdr:rowOff>133350</xdr:rowOff>
    </xdr:to>
    <xdr:sp>
      <xdr:nvSpPr>
        <xdr:cNvPr id="11" name="Text 48"/>
        <xdr:cNvSpPr txBox="1">
          <a:spLocks noChangeArrowheads="1"/>
        </xdr:cNvSpPr>
      </xdr:nvSpPr>
      <xdr:spPr>
        <a:xfrm>
          <a:off x="476250" y="11525250"/>
          <a:ext cx="6143625" cy="2476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There was no dividend paid during the current financial year.</a:t>
          </a:r>
        </a:p>
      </xdr:txBody>
    </xdr:sp>
    <xdr:clientData/>
  </xdr:twoCellAnchor>
  <xdr:twoCellAnchor>
    <xdr:from>
      <xdr:col>1</xdr:col>
      <xdr:colOff>28575</xdr:colOff>
      <xdr:row>92</xdr:row>
      <xdr:rowOff>66675</xdr:rowOff>
    </xdr:from>
    <xdr:to>
      <xdr:col>8</xdr:col>
      <xdr:colOff>866775</xdr:colOff>
      <xdr:row>94</xdr:row>
      <xdr:rowOff>114300</xdr:rowOff>
    </xdr:to>
    <xdr:sp>
      <xdr:nvSpPr>
        <xdr:cNvPr id="12" name="Text 48"/>
        <xdr:cNvSpPr txBox="1">
          <a:spLocks noChangeArrowheads="1"/>
        </xdr:cNvSpPr>
      </xdr:nvSpPr>
      <xdr:spPr>
        <a:xfrm>
          <a:off x="495300" y="17573625"/>
          <a:ext cx="6105525" cy="4476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carrying value of the property, plant and equipment is stated at cost less depreciation and impairment losses.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266700</xdr:colOff>
      <xdr:row>113</xdr:row>
      <xdr:rowOff>9525</xdr:rowOff>
    </xdr:from>
    <xdr:to>
      <xdr:col>8</xdr:col>
      <xdr:colOff>866775</xdr:colOff>
      <xdr:row>116</xdr:row>
      <xdr:rowOff>142875</xdr:rowOff>
    </xdr:to>
    <xdr:sp>
      <xdr:nvSpPr>
        <xdr:cNvPr id="13" name="Text 48"/>
        <xdr:cNvSpPr txBox="1">
          <a:spLocks noChangeArrowheads="1"/>
        </xdr:cNvSpPr>
      </xdr:nvSpPr>
      <xdr:spPr>
        <a:xfrm>
          <a:off x="733425" y="21717000"/>
          <a:ext cx="5867400" cy="7334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Nine dormant/inactive subsidiaries incorporated in Malaysia were disposed of for nominal considerations of RM2 each. In addition, seven dormant/inactive subsidiaries incorporated in Australia and Hong Kong were deregistered.</a:t>
          </a:r>
        </a:p>
      </xdr:txBody>
    </xdr:sp>
    <xdr:clientData/>
  </xdr:twoCellAnchor>
  <xdr:twoCellAnchor>
    <xdr:from>
      <xdr:col>1</xdr:col>
      <xdr:colOff>266700</xdr:colOff>
      <xdr:row>136</xdr:row>
      <xdr:rowOff>0</xdr:rowOff>
    </xdr:from>
    <xdr:to>
      <xdr:col>8</xdr:col>
      <xdr:colOff>828675</xdr:colOff>
      <xdr:row>137</xdr:row>
      <xdr:rowOff>57150</xdr:rowOff>
    </xdr:to>
    <xdr:sp>
      <xdr:nvSpPr>
        <xdr:cNvPr id="14" name="Text 48"/>
        <xdr:cNvSpPr txBox="1">
          <a:spLocks noChangeArrowheads="1"/>
        </xdr:cNvSpPr>
      </xdr:nvSpPr>
      <xdr:spPr>
        <a:xfrm>
          <a:off x="733425" y="26155650"/>
          <a:ext cx="5829300" cy="2571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Changes in the contingent liabilities since 31 December 2006 are as follows:-                        </a:t>
          </a:r>
        </a:p>
      </xdr:txBody>
    </xdr:sp>
    <xdr:clientData/>
  </xdr:twoCellAnchor>
  <xdr:twoCellAnchor>
    <xdr:from>
      <xdr:col>0</xdr:col>
      <xdr:colOff>0</xdr:colOff>
      <xdr:row>149</xdr:row>
      <xdr:rowOff>0</xdr:rowOff>
    </xdr:from>
    <xdr:to>
      <xdr:col>9</xdr:col>
      <xdr:colOff>28575</xdr:colOff>
      <xdr:row>149</xdr:row>
      <xdr:rowOff>0</xdr:rowOff>
    </xdr:to>
    <xdr:sp>
      <xdr:nvSpPr>
        <xdr:cNvPr id="15" name="Text 48"/>
        <xdr:cNvSpPr txBox="1">
          <a:spLocks noChangeArrowheads="1"/>
        </xdr:cNvSpPr>
      </xdr:nvSpPr>
      <xdr:spPr>
        <a:xfrm>
          <a:off x="0" y="28660725"/>
          <a:ext cx="67056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During the financial period ended 31 December 2006, the Group has adopted the new and revised FRSs issued by MASB that are applicable with effect from 1 April 2006 which resulted in changes in accounting policies as follows:</a:t>
          </a:r>
        </a:p>
      </xdr:txBody>
    </xdr:sp>
    <xdr:clientData/>
  </xdr:twoCellAnchor>
  <xdr:twoCellAnchor>
    <xdr:from>
      <xdr:col>2</xdr:col>
      <xdr:colOff>342900</xdr:colOff>
      <xdr:row>149</xdr:row>
      <xdr:rowOff>0</xdr:rowOff>
    </xdr:from>
    <xdr:to>
      <xdr:col>9</xdr:col>
      <xdr:colOff>28575</xdr:colOff>
      <xdr:row>149</xdr:row>
      <xdr:rowOff>0</xdr:rowOff>
    </xdr:to>
    <xdr:sp>
      <xdr:nvSpPr>
        <xdr:cNvPr id="16" name="Text 48"/>
        <xdr:cNvSpPr txBox="1">
          <a:spLocks noChangeArrowheads="1"/>
        </xdr:cNvSpPr>
      </xdr:nvSpPr>
      <xdr:spPr>
        <a:xfrm>
          <a:off x="2266950" y="28660725"/>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101: Presentation of Financial Statements</a:t>
          </a:r>
        </a:p>
      </xdr:txBody>
    </xdr:sp>
    <xdr:clientData/>
  </xdr:twoCellAnchor>
  <xdr:twoCellAnchor>
    <xdr:from>
      <xdr:col>2</xdr:col>
      <xdr:colOff>342900</xdr:colOff>
      <xdr:row>149</xdr:row>
      <xdr:rowOff>0</xdr:rowOff>
    </xdr:from>
    <xdr:to>
      <xdr:col>9</xdr:col>
      <xdr:colOff>28575</xdr:colOff>
      <xdr:row>149</xdr:row>
      <xdr:rowOff>0</xdr:rowOff>
    </xdr:to>
    <xdr:sp>
      <xdr:nvSpPr>
        <xdr:cNvPr id="17" name="Text 48"/>
        <xdr:cNvSpPr txBox="1">
          <a:spLocks noChangeArrowheads="1"/>
        </xdr:cNvSpPr>
      </xdr:nvSpPr>
      <xdr:spPr>
        <a:xfrm>
          <a:off x="2266950" y="28660725"/>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the revised FRS 101 has affected the presentation of minority interest and other disclosures. Minority interest is now presented within total equity in the consolidated balance sheet and as an allocation from net profit for the period in the consolidated income statement. The movement of minority interest is now presented in the consolidated statement of changes in equity.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342900</xdr:colOff>
      <xdr:row>149</xdr:row>
      <xdr:rowOff>0</xdr:rowOff>
    </xdr:from>
    <xdr:to>
      <xdr:col>9</xdr:col>
      <xdr:colOff>28575</xdr:colOff>
      <xdr:row>149</xdr:row>
      <xdr:rowOff>0</xdr:rowOff>
    </xdr:to>
    <xdr:sp>
      <xdr:nvSpPr>
        <xdr:cNvPr id="18" name="Text 48"/>
        <xdr:cNvSpPr txBox="1">
          <a:spLocks noChangeArrowheads="1"/>
        </xdr:cNvSpPr>
      </xdr:nvSpPr>
      <xdr:spPr>
        <a:xfrm>
          <a:off x="2266950" y="28660725"/>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3: Business Combinations and FRS 136: Impairment of Assets </a:t>
          </a:r>
        </a:p>
      </xdr:txBody>
    </xdr:sp>
    <xdr:clientData/>
  </xdr:twoCellAnchor>
  <xdr:twoCellAnchor>
    <xdr:from>
      <xdr:col>2</xdr:col>
      <xdr:colOff>314325</xdr:colOff>
      <xdr:row>149</xdr:row>
      <xdr:rowOff>0</xdr:rowOff>
    </xdr:from>
    <xdr:to>
      <xdr:col>8</xdr:col>
      <xdr:colOff>885825</xdr:colOff>
      <xdr:row>149</xdr:row>
      <xdr:rowOff>0</xdr:rowOff>
    </xdr:to>
    <xdr:sp>
      <xdr:nvSpPr>
        <xdr:cNvPr id="19" name="Text 48"/>
        <xdr:cNvSpPr txBox="1">
          <a:spLocks noChangeArrowheads="1"/>
        </xdr:cNvSpPr>
      </xdr:nvSpPr>
      <xdr:spPr>
        <a:xfrm>
          <a:off x="2238375" y="28660725"/>
          <a:ext cx="43815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FRS 3 Business Combination and the consequential changes to FRS 136 Impairment of Assets, has resulted in a change in the accounting policy relating to purchased goodwill.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Goodwill acquired in a business combination is now stated at cost less any accumulated impairment losses. The adoption of these new FRSs has resulted in the Group ceasing annual amortization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a:t>
          </a:r>
        </a:p>
      </xdr:txBody>
    </xdr:sp>
    <xdr:clientData/>
  </xdr:twoCellAnchor>
  <xdr:twoCellAnchor>
    <xdr:from>
      <xdr:col>2</xdr:col>
      <xdr:colOff>314325</xdr:colOff>
      <xdr:row>149</xdr:row>
      <xdr:rowOff>0</xdr:rowOff>
    </xdr:from>
    <xdr:to>
      <xdr:col>9</xdr:col>
      <xdr:colOff>28575</xdr:colOff>
      <xdr:row>149</xdr:row>
      <xdr:rowOff>0</xdr:rowOff>
    </xdr:to>
    <xdr:sp>
      <xdr:nvSpPr>
        <xdr:cNvPr id="20" name="Text 48"/>
        <xdr:cNvSpPr txBox="1">
          <a:spLocks noChangeArrowheads="1"/>
        </xdr:cNvSpPr>
      </xdr:nvSpPr>
      <xdr:spPr>
        <a:xfrm>
          <a:off x="2238375" y="28660725"/>
          <a:ext cx="44672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This change in accounting policies has been accounted for prospectively for business combinations where the agreement date is on or after 1 April 2006. For business combination entered into prior to that date, the transitional provisions of FRS 3 requires the Group to eliminate the carrying accumulated amortization as at 1 April 2006 against the carrying amount of goodwill. With the adoption of FRS 3, this has the effect of reducing the amortization charge of the Group by RM4,842,000 for the 1st quarter ended 30 June 2006. No impairment loss on goodwill has been recognised in the 3rd quarter and the nine months period ended 31 December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Negative goodwill represents the excess in fair value of the net identifiable assets acquired over the cost of the acquisition, is now recognised immediately in the income statement. Prior to 1 April 2006, negative goodwill was amortised over the weighted average useful life of the non-monetary assets acquired. As at 1 April 2006, the carrying amount of negative goodwill for the Group totaling RM33,086,000 was adjusted to  retained profits/(loss) brought forward. Similarly, the reserve on consolidation of RM9,125,000 from capital reserve was reclassified to retained profit/(loss) brought forward with the adoption of FRS 3. </a:t>
          </a:r>
        </a:p>
      </xdr:txBody>
    </xdr:sp>
    <xdr:clientData/>
  </xdr:twoCellAnchor>
  <xdr:twoCellAnchor>
    <xdr:from>
      <xdr:col>1</xdr:col>
      <xdr:colOff>257175</xdr:colOff>
      <xdr:row>149</xdr:row>
      <xdr:rowOff>0</xdr:rowOff>
    </xdr:from>
    <xdr:to>
      <xdr:col>8</xdr:col>
      <xdr:colOff>866775</xdr:colOff>
      <xdr:row>149</xdr:row>
      <xdr:rowOff>0</xdr:rowOff>
    </xdr:to>
    <xdr:sp>
      <xdr:nvSpPr>
        <xdr:cNvPr id="21" name="Text 48"/>
        <xdr:cNvSpPr txBox="1">
          <a:spLocks noChangeArrowheads="1"/>
        </xdr:cNvSpPr>
      </xdr:nvSpPr>
      <xdr:spPr>
        <a:xfrm>
          <a:off x="723900" y="28660725"/>
          <a:ext cx="58769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changes in accounting policies as described above which were adjusted to the opening retained profits/(loss) and capital reserves of the Group are as follows: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19</xdr:row>
      <xdr:rowOff>0</xdr:rowOff>
    </xdr:from>
    <xdr:to>
      <xdr:col>9</xdr:col>
      <xdr:colOff>0</xdr:colOff>
      <xdr:row>19</xdr:row>
      <xdr:rowOff>0</xdr:rowOff>
    </xdr:to>
    <xdr:sp>
      <xdr:nvSpPr>
        <xdr:cNvPr id="22" name="Text 48"/>
        <xdr:cNvSpPr txBox="1">
          <a:spLocks noChangeArrowheads="1"/>
        </xdr:cNvSpPr>
      </xdr:nvSpPr>
      <xdr:spPr>
        <a:xfrm>
          <a:off x="466725" y="3343275"/>
          <a:ext cx="62103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The allowance for bad and doubtful debts and financing of the Group are computed based on the requirement of BNM/GP3 which is consistent with the adoption made in the previous audited annual financial statements. </a:t>
          </a:r>
        </a:p>
      </xdr:txBody>
    </xdr:sp>
    <xdr:clientData/>
  </xdr:twoCellAnchor>
  <xdr:twoCellAnchor>
    <xdr:from>
      <xdr:col>1</xdr:col>
      <xdr:colOff>9525</xdr:colOff>
      <xdr:row>19</xdr:row>
      <xdr:rowOff>0</xdr:rowOff>
    </xdr:from>
    <xdr:to>
      <xdr:col>9</xdr:col>
      <xdr:colOff>9525</xdr:colOff>
      <xdr:row>19</xdr:row>
      <xdr:rowOff>0</xdr:rowOff>
    </xdr:to>
    <xdr:sp>
      <xdr:nvSpPr>
        <xdr:cNvPr id="23" name="Text 48"/>
        <xdr:cNvSpPr txBox="1">
          <a:spLocks noChangeArrowheads="1"/>
        </xdr:cNvSpPr>
      </xdr:nvSpPr>
      <xdr:spPr>
        <a:xfrm>
          <a:off x="476250" y="3343275"/>
          <a:ext cx="62103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The adoption of FRS 2, 5, 108, 110, 116, 121, 127, 128, 132, 133, 138 and 140, other than FRS 3, 101 and 136, do not have significant financial impacts on the Group. The principal effects of the changes in accounting policies resulting from the adoption of the new and revised FRSs are disclosed in Note A13.</a:t>
          </a:r>
        </a:p>
      </xdr:txBody>
    </xdr:sp>
    <xdr:clientData/>
  </xdr:twoCellAnchor>
  <xdr:twoCellAnchor>
    <xdr:from>
      <xdr:col>1</xdr:col>
      <xdr:colOff>28575</xdr:colOff>
      <xdr:row>104</xdr:row>
      <xdr:rowOff>180975</xdr:rowOff>
    </xdr:from>
    <xdr:to>
      <xdr:col>8</xdr:col>
      <xdr:colOff>847725</xdr:colOff>
      <xdr:row>106</xdr:row>
      <xdr:rowOff>114300</xdr:rowOff>
    </xdr:to>
    <xdr:sp>
      <xdr:nvSpPr>
        <xdr:cNvPr id="24" name="Text 48"/>
        <xdr:cNvSpPr txBox="1">
          <a:spLocks noChangeArrowheads="1"/>
        </xdr:cNvSpPr>
      </xdr:nvSpPr>
      <xdr:spPr>
        <a:xfrm>
          <a:off x="495300" y="20088225"/>
          <a:ext cx="6086475" cy="3333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material event subsequent to 31 December 2007 is disclosed in note B8.</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2</xdr:col>
      <xdr:colOff>342900</xdr:colOff>
      <xdr:row>149</xdr:row>
      <xdr:rowOff>0</xdr:rowOff>
    </xdr:from>
    <xdr:to>
      <xdr:col>9</xdr:col>
      <xdr:colOff>28575</xdr:colOff>
      <xdr:row>149</xdr:row>
      <xdr:rowOff>0</xdr:rowOff>
    </xdr:to>
    <xdr:sp>
      <xdr:nvSpPr>
        <xdr:cNvPr id="25" name="Text 48"/>
        <xdr:cNvSpPr txBox="1">
          <a:spLocks noChangeArrowheads="1"/>
        </xdr:cNvSpPr>
      </xdr:nvSpPr>
      <xdr:spPr>
        <a:xfrm>
          <a:off x="2266950" y="28660725"/>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presentation  of the comparative financial statements of the Group have been restated to conform with the current period’s presentation.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98</xdr:row>
      <xdr:rowOff>104775</xdr:rowOff>
    </xdr:from>
    <xdr:to>
      <xdr:col>8</xdr:col>
      <xdr:colOff>866775</xdr:colOff>
      <xdr:row>101</xdr:row>
      <xdr:rowOff>28575</xdr:rowOff>
    </xdr:to>
    <xdr:sp>
      <xdr:nvSpPr>
        <xdr:cNvPr id="26" name="Text 48"/>
        <xdr:cNvSpPr txBox="1">
          <a:spLocks noChangeArrowheads="1"/>
        </xdr:cNvSpPr>
      </xdr:nvSpPr>
      <xdr:spPr>
        <a:xfrm>
          <a:off x="476250" y="18811875"/>
          <a:ext cx="6124575" cy="5238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Capital commitments for the purchase of property, plant and equipment as at 31 December 2007 amounted to RM66.9 million.</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266700</xdr:colOff>
      <xdr:row>147</xdr:row>
      <xdr:rowOff>0</xdr:rowOff>
    </xdr:from>
    <xdr:to>
      <xdr:col>8</xdr:col>
      <xdr:colOff>828675</xdr:colOff>
      <xdr:row>148</xdr:row>
      <xdr:rowOff>57150</xdr:rowOff>
    </xdr:to>
    <xdr:sp>
      <xdr:nvSpPr>
        <xdr:cNvPr id="27" name="Text 48"/>
        <xdr:cNvSpPr txBox="1">
          <a:spLocks noChangeArrowheads="1"/>
        </xdr:cNvSpPr>
      </xdr:nvSpPr>
      <xdr:spPr>
        <a:xfrm>
          <a:off x="733425" y="28260675"/>
          <a:ext cx="5829300" cy="2571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are no contingent assets as at the date of this report.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247650</xdr:colOff>
      <xdr:row>118</xdr:row>
      <xdr:rowOff>0</xdr:rowOff>
    </xdr:from>
    <xdr:to>
      <xdr:col>8</xdr:col>
      <xdr:colOff>809625</xdr:colOff>
      <xdr:row>121</xdr:row>
      <xdr:rowOff>95250</xdr:rowOff>
    </xdr:to>
    <xdr:sp>
      <xdr:nvSpPr>
        <xdr:cNvPr id="28" name="Text 48"/>
        <xdr:cNvSpPr txBox="1">
          <a:spLocks noChangeArrowheads="1"/>
        </xdr:cNvSpPr>
      </xdr:nvSpPr>
      <xdr:spPr>
        <a:xfrm>
          <a:off x="714375" y="22621875"/>
          <a:ext cx="5829300" cy="6953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Changzhou Manfield Chemical Company Limited became a 80% owned subsidiary of Manfield Chemical Limited, a subsidiary of Greenfield Chemical Holdings Limited upon the completion of the Corporate proposals as disclosed in Note B8(b).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266700</xdr:colOff>
      <xdr:row>123</xdr:row>
      <xdr:rowOff>19050</xdr:rowOff>
    </xdr:from>
    <xdr:to>
      <xdr:col>8</xdr:col>
      <xdr:colOff>809625</xdr:colOff>
      <xdr:row>125</xdr:row>
      <xdr:rowOff>95250</xdr:rowOff>
    </xdr:to>
    <xdr:sp>
      <xdr:nvSpPr>
        <xdr:cNvPr id="29" name="Text 48"/>
        <xdr:cNvSpPr txBox="1">
          <a:spLocks noChangeArrowheads="1"/>
        </xdr:cNvSpPr>
      </xdr:nvSpPr>
      <xdr:spPr>
        <a:xfrm>
          <a:off x="733425" y="23641050"/>
          <a:ext cx="5810250" cy="4762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Jumbo Hill Group Limited. became a wholly owned subsidiary of Mulpha Strategic Limited, an indirect subsidiary of the Company.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266700</xdr:colOff>
      <xdr:row>123</xdr:row>
      <xdr:rowOff>19050</xdr:rowOff>
    </xdr:from>
    <xdr:to>
      <xdr:col>8</xdr:col>
      <xdr:colOff>809625</xdr:colOff>
      <xdr:row>125</xdr:row>
      <xdr:rowOff>95250</xdr:rowOff>
    </xdr:to>
    <xdr:sp>
      <xdr:nvSpPr>
        <xdr:cNvPr id="30" name="Text 48"/>
        <xdr:cNvSpPr txBox="1">
          <a:spLocks noChangeArrowheads="1"/>
        </xdr:cNvSpPr>
      </xdr:nvSpPr>
      <xdr:spPr>
        <a:xfrm>
          <a:off x="733425" y="23641050"/>
          <a:ext cx="5810250" cy="4762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Jumbo Hill Group Limited. became a wholly owned subsidiary of Mulpha Strategic Limited, an indirect subsidiary of the Company.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304800</xdr:colOff>
      <xdr:row>127</xdr:row>
      <xdr:rowOff>0</xdr:rowOff>
    </xdr:from>
    <xdr:to>
      <xdr:col>8</xdr:col>
      <xdr:colOff>828675</xdr:colOff>
      <xdr:row>132</xdr:row>
      <xdr:rowOff>19050</xdr:rowOff>
    </xdr:to>
    <xdr:sp>
      <xdr:nvSpPr>
        <xdr:cNvPr id="31" name="Text 48"/>
        <xdr:cNvSpPr txBox="1">
          <a:spLocks noChangeArrowheads="1"/>
        </xdr:cNvSpPr>
      </xdr:nvSpPr>
      <xdr:spPr>
        <a:xfrm>
          <a:off x="771525" y="24355425"/>
          <a:ext cx="5791200" cy="10191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shareholding by Mulpha Land Berhad in Mulpha Argyle Property Sdn Bhd ( formerly known as Mega Readymixed Sdn Bhd) ("MAPSB") was reduced from 100% to 51%. MAPSB is considered an associate company as the Group does not have control over the Board of Directors of MAPSB.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401</xdr:row>
      <xdr:rowOff>0</xdr:rowOff>
    </xdr:from>
    <xdr:to>
      <xdr:col>11</xdr:col>
      <xdr:colOff>0</xdr:colOff>
      <xdr:row>401</xdr:row>
      <xdr:rowOff>0</xdr:rowOff>
    </xdr:to>
    <xdr:sp>
      <xdr:nvSpPr>
        <xdr:cNvPr id="1" name="Text 48"/>
        <xdr:cNvSpPr txBox="1">
          <a:spLocks noChangeArrowheads="1"/>
        </xdr:cNvSpPr>
      </xdr:nvSpPr>
      <xdr:spPr>
        <a:xfrm>
          <a:off x="400050" y="77762100"/>
          <a:ext cx="65913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As at date of this report, there was no pending material litigation, in the ordinary course of business which would materially and adversely affect the financial position of the Group.</a:t>
          </a:r>
        </a:p>
      </xdr:txBody>
    </xdr:sp>
    <xdr:clientData/>
  </xdr:twoCellAnchor>
  <xdr:twoCellAnchor>
    <xdr:from>
      <xdr:col>1</xdr:col>
      <xdr:colOff>28575</xdr:colOff>
      <xdr:row>401</xdr:row>
      <xdr:rowOff>0</xdr:rowOff>
    </xdr:from>
    <xdr:to>
      <xdr:col>11</xdr:col>
      <xdr:colOff>0</xdr:colOff>
      <xdr:row>401</xdr:row>
      <xdr:rowOff>0</xdr:rowOff>
    </xdr:to>
    <xdr:sp>
      <xdr:nvSpPr>
        <xdr:cNvPr id="2" name="Text 48"/>
        <xdr:cNvSpPr txBox="1">
          <a:spLocks noChangeArrowheads="1"/>
        </xdr:cNvSpPr>
      </xdr:nvSpPr>
      <xdr:spPr>
        <a:xfrm>
          <a:off x="352425" y="7776210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No interim dividend has been declared by the Company for the financial period ended 31 December 2006.</a:t>
          </a:r>
        </a:p>
      </xdr:txBody>
    </xdr:sp>
    <xdr:clientData/>
  </xdr:twoCellAnchor>
  <xdr:twoCellAnchor>
    <xdr:from>
      <xdr:col>1</xdr:col>
      <xdr:colOff>28575</xdr:colOff>
      <xdr:row>401</xdr:row>
      <xdr:rowOff>0</xdr:rowOff>
    </xdr:from>
    <xdr:to>
      <xdr:col>11</xdr:col>
      <xdr:colOff>0</xdr:colOff>
      <xdr:row>401</xdr:row>
      <xdr:rowOff>0</xdr:rowOff>
    </xdr:to>
    <xdr:sp>
      <xdr:nvSpPr>
        <xdr:cNvPr id="3" name="Text 48"/>
        <xdr:cNvSpPr txBox="1">
          <a:spLocks noChangeArrowheads="1"/>
        </xdr:cNvSpPr>
      </xdr:nvSpPr>
      <xdr:spPr>
        <a:xfrm>
          <a:off x="352425" y="7776210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Basic losses per share is calculated by dividing the net losses after taxation and minority interest attributable to equity holders of the parent dividend by the weighted average number of ordinary shares in issue during the period.</a:t>
          </a:r>
        </a:p>
      </xdr:txBody>
    </xdr:sp>
    <xdr:clientData/>
  </xdr:twoCellAnchor>
  <xdr:twoCellAnchor>
    <xdr:from>
      <xdr:col>1</xdr:col>
      <xdr:colOff>57150</xdr:colOff>
      <xdr:row>401</xdr:row>
      <xdr:rowOff>0</xdr:rowOff>
    </xdr:from>
    <xdr:to>
      <xdr:col>11</xdr:col>
      <xdr:colOff>0</xdr:colOff>
      <xdr:row>401</xdr:row>
      <xdr:rowOff>0</xdr:rowOff>
    </xdr:to>
    <xdr:sp>
      <xdr:nvSpPr>
        <xdr:cNvPr id="4" name="Text 48"/>
        <xdr:cNvSpPr txBox="1">
          <a:spLocks noChangeArrowheads="1"/>
        </xdr:cNvSpPr>
      </xdr:nvSpPr>
      <xdr:spPr>
        <a:xfrm>
          <a:off x="381000" y="77762100"/>
          <a:ext cx="6610350" cy="0"/>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Losses Per Share (cont'd)</a:t>
          </a:r>
        </a:p>
      </xdr:txBody>
    </xdr:sp>
    <xdr:clientData/>
  </xdr:twoCellAnchor>
  <xdr:twoCellAnchor>
    <xdr:from>
      <xdr:col>1</xdr:col>
      <xdr:colOff>0</xdr:colOff>
      <xdr:row>401</xdr:row>
      <xdr:rowOff>0</xdr:rowOff>
    </xdr:from>
    <xdr:to>
      <xdr:col>11</xdr:col>
      <xdr:colOff>0</xdr:colOff>
      <xdr:row>401</xdr:row>
      <xdr:rowOff>0</xdr:rowOff>
    </xdr:to>
    <xdr:sp>
      <xdr:nvSpPr>
        <xdr:cNvPr id="5" name="Text 48"/>
        <xdr:cNvSpPr txBox="1">
          <a:spLocks noChangeArrowheads="1"/>
        </xdr:cNvSpPr>
      </xdr:nvSpPr>
      <xdr:spPr>
        <a:xfrm>
          <a:off x="323850" y="77762100"/>
          <a:ext cx="66675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a:t>
          </a:r>
          <a:r>
            <a:rPr lang="en-US" cap="none" sz="1200" b="0" i="0" u="none" baseline="0">
              <a:solidFill>
                <a:srgbClr val="FF0000"/>
              </a:solidFill>
              <a:latin typeface="Times New Roman"/>
              <a:ea typeface="Times New Roman"/>
              <a:cs typeface="Times New Roman"/>
            </a:rPr>
            <a:t>he calculation of the diluted losses per share is based on the net loss after taxation and minority interest attributable to the equity holders of the parent for financial period dividend by the adjusted weighted average number of ordinary shares.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financial period ended 30 September 2006, total outstanding Warrants 2002/2007 has been excluded in the computations of diluted losses per RM1.00 ordinary share for the Group, as their exercise and conversion to ordinary shares would not be dilutive. Accordingly, the diluted losses per share for the current financial period is presented as equal to basic losses per share.</a:t>
          </a:r>
        </a:p>
      </xdr:txBody>
    </xdr:sp>
    <xdr:clientData/>
  </xdr:twoCellAnchor>
  <xdr:twoCellAnchor>
    <xdr:from>
      <xdr:col>1</xdr:col>
      <xdr:colOff>28575</xdr:colOff>
      <xdr:row>401</xdr:row>
      <xdr:rowOff>0</xdr:rowOff>
    </xdr:from>
    <xdr:to>
      <xdr:col>11</xdr:col>
      <xdr:colOff>0</xdr:colOff>
      <xdr:row>401</xdr:row>
      <xdr:rowOff>0</xdr:rowOff>
    </xdr:to>
    <xdr:sp>
      <xdr:nvSpPr>
        <xdr:cNvPr id="6" name="Text 48"/>
        <xdr:cNvSpPr txBox="1">
          <a:spLocks noChangeArrowheads="1"/>
        </xdr:cNvSpPr>
      </xdr:nvSpPr>
      <xdr:spPr>
        <a:xfrm>
          <a:off x="352425" y="77762100"/>
          <a:ext cx="66389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Details of financial instruments with off-balance sheet risk as at 31 December 2006:
</a:t>
          </a:r>
          <a:r>
            <a:rPr lang="en-US" cap="none" sz="11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401</xdr:row>
      <xdr:rowOff>0</xdr:rowOff>
    </xdr:from>
    <xdr:to>
      <xdr:col>11</xdr:col>
      <xdr:colOff>0</xdr:colOff>
      <xdr:row>401</xdr:row>
      <xdr:rowOff>0</xdr:rowOff>
    </xdr:to>
    <xdr:sp>
      <xdr:nvSpPr>
        <xdr:cNvPr id="7" name="Text 48"/>
        <xdr:cNvSpPr txBox="1">
          <a:spLocks noChangeArrowheads="1"/>
        </xdr:cNvSpPr>
      </xdr:nvSpPr>
      <xdr:spPr>
        <a:xfrm>
          <a:off x="352425" y="7776210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401</xdr:row>
      <xdr:rowOff>0</xdr:rowOff>
    </xdr:from>
    <xdr:to>
      <xdr:col>11</xdr:col>
      <xdr:colOff>0</xdr:colOff>
      <xdr:row>401</xdr:row>
      <xdr:rowOff>0</xdr:rowOff>
    </xdr:to>
    <xdr:sp>
      <xdr:nvSpPr>
        <xdr:cNvPr id="8" name="Text 48"/>
        <xdr:cNvSpPr txBox="1">
          <a:spLocks noChangeArrowheads="1"/>
        </xdr:cNvSpPr>
      </xdr:nvSpPr>
      <xdr:spPr>
        <a:xfrm>
          <a:off x="352425" y="77762100"/>
          <a:ext cx="6638925" cy="0"/>
        </a:xfrm>
        <a:prstGeom prst="rect">
          <a:avLst/>
        </a:prstGeom>
        <a:solidFill>
          <a:srgbClr val="FFFFFF"/>
        </a:solidFill>
        <a:ln w="1" cmpd="sng">
          <a:noFill/>
        </a:ln>
      </xdr:spPr>
      <xdr:txBody>
        <a:bodyPr vertOverflow="clip" wrap="square" lIns="27432" tIns="27432" rIns="27432" bIns="0"/>
        <a:p>
          <a:pPr algn="just">
            <a:defRPr/>
          </a:pPr>
          <a:r>
            <a:rPr lang="en-US" cap="none" sz="1100" b="0" i="0" u="sng" baseline="0">
              <a:solidFill>
                <a:srgbClr val="000000"/>
              </a:solidFill>
              <a:latin typeface="Times New Roman"/>
              <a:ea typeface="Times New Roman"/>
              <a:cs typeface="Times New Roman"/>
            </a:rPr>
            <a:t>Market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At at end of the financial period, the amount of contracts which were not hedged and hence, exposed to market eisk was </a:t>
          </a:r>
          <a:r>
            <a:rPr lang="en-US" cap="none" sz="1100" b="0" i="0" u="none" baseline="0">
              <a:solidFill>
                <a:srgbClr val="FF0000"/>
              </a:solidFill>
              <a:latin typeface="Times New Roman"/>
              <a:ea typeface="Times New Roman"/>
              <a:cs typeface="Times New Roman"/>
            </a:rPr>
            <a:t>RM43,141,000 </a:t>
          </a:r>
          <a:r>
            <a:rPr lang="en-US" cap="none" sz="1100" b="0" i="0" u="none" baseline="0">
              <a:solidFill>
                <a:srgbClr val="000000"/>
              </a:solidFill>
              <a:latin typeface="Times New Roman"/>
              <a:ea typeface="Times New Roman"/>
              <a:cs typeface="Times New Roman"/>
            </a:rPr>
            <a:t>(31.3.2006: RM35,230,000).
</a:t>
          </a:r>
          <a:r>
            <a:rPr lang="en-US" cap="none" sz="1100" b="0" i="0" u="sng"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Credit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Credit risk arised from the possibility that a conterparty may be unable to meet the terms of contract in which the banking subsidiary has a gain position. This amount will increase or decrease over the life of the contracts, mainly as a function of maturity dates and maket rates or prices. As at end of the financial period, the amounts of credit risk, measured in terms of cost to replace the profitable contracts, was </a:t>
          </a:r>
          <a:r>
            <a:rPr lang="en-US" cap="none" sz="1100" b="0" i="0" u="none" baseline="0">
              <a:solidFill>
                <a:srgbClr val="FF0000"/>
              </a:solidFill>
              <a:latin typeface="Times New Roman"/>
              <a:ea typeface="Times New Roman"/>
              <a:cs typeface="Times New Roman"/>
            </a:rPr>
            <a:t>RM4,751,000</a:t>
          </a:r>
          <a:r>
            <a:rPr lang="en-US" cap="none" sz="1100" b="0" i="0" u="none" baseline="0">
              <a:solidFill>
                <a:srgbClr val="000000"/>
              </a:solidFill>
              <a:latin typeface="Times New Roman"/>
              <a:ea typeface="Times New Roman"/>
              <a:cs typeface="Times New Roman"/>
            </a:rPr>
            <a:t> (31.3.2006: RM3,676,000).</a:t>
          </a:r>
        </a:p>
      </xdr:txBody>
    </xdr:sp>
    <xdr:clientData/>
  </xdr:twoCellAnchor>
  <xdr:twoCellAnchor>
    <xdr:from>
      <xdr:col>1</xdr:col>
      <xdr:colOff>28575</xdr:colOff>
      <xdr:row>401</xdr:row>
      <xdr:rowOff>0</xdr:rowOff>
    </xdr:from>
    <xdr:to>
      <xdr:col>11</xdr:col>
      <xdr:colOff>0</xdr:colOff>
      <xdr:row>401</xdr:row>
      <xdr:rowOff>0</xdr:rowOff>
    </xdr:to>
    <xdr:sp>
      <xdr:nvSpPr>
        <xdr:cNvPr id="9" name="Text 48"/>
        <xdr:cNvSpPr txBox="1">
          <a:spLocks noChangeArrowheads="1"/>
        </xdr:cNvSpPr>
      </xdr:nvSpPr>
      <xdr:spPr>
        <a:xfrm>
          <a:off x="352425" y="7776210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Alliance Bank acts as an intermediary with conterparties wo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Interest income and interest expenses associated with interest rate swaps that qualify as hedges are recognised over the life of the swap agreementas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401</xdr:row>
      <xdr:rowOff>0</xdr:rowOff>
    </xdr:from>
    <xdr:to>
      <xdr:col>11</xdr:col>
      <xdr:colOff>0</xdr:colOff>
      <xdr:row>401</xdr:row>
      <xdr:rowOff>0</xdr:rowOff>
    </xdr:to>
    <xdr:sp>
      <xdr:nvSpPr>
        <xdr:cNvPr id="10" name="Text 48"/>
        <xdr:cNvSpPr txBox="1">
          <a:spLocks noChangeArrowheads="1"/>
        </xdr:cNvSpPr>
      </xdr:nvSpPr>
      <xdr:spPr>
        <a:xfrm>
          <a:off x="352425" y="7776210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1"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registered an operating profit of RM91.7 million. However, after loan loss provisioning and impairment of RM137.8 million (versus RM417.5 million over the same period last year), the current quarter result is a pre-tax loss of RM46.1 million. The loss after tax is RM39.8 million.
</a:t>
          </a:r>
          <a:r>
            <a:rPr lang="en-US" cap="none" sz="11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6 months financial period ended 30 September 2006, the Group recorded an operating profit of RM190.8 million and a profit before tax of RM13.6 million . The turnaround from the loss before tax of RM280.9 million recorded in the previuosly financial period ended 30 September 2006, was atrributable to better recoveries and lower specific allowances and provision for impairment losses. Both loan loss provisions and impairment loss decreased from RM456.1 million and RM26.2 million respectively from the last corresponding period to RM176.8 million and RM0.4 million.
</a:t>
          </a:r>
          <a:r>
            <a:rPr lang="en-US" cap="none" sz="14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September 2006, as disclosed under Note A5, the Alliance banking group's loss provisioning included a mark down of property collateral by 50% for NPLs that were more than 5 years but less than 7 years. Property collateral for NPLs that were more than 7 years contionued to be marked down to zero value. In addition, the Alliance banking group also changed its basis in making specific provisions for NPLs at 3 months in arrears instead of 6 months in arrears previously so that the provisioning is aligned with the NPL classification for accounts at 3 months in arrears. Before affecting these changes in basis for specific provisions, the Group's profit before tax for financial period ended 30 September 2006 would be RM122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net interest income, including form Islamic Banking grew by 12.9% or RM37.5 million compared to the same period last year mainly due to strong Islamic financing growth of 30% or RM485 million year-on-year. This higher net interest income was further attributed to the improvement in margin.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increase in operating expenses by RM36.6 million or 17.5% was mainly due to the Group's investment in human capital, insfrastructure building and marketing.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registered an improvement in recoveries, recording RM114.5 milion compared to RM45.7 million for the same period last year.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Group's gross loans and advances stood at RM13.9 million, declined by RM620 million or 4.2% compared to 31 March 2006, largely due to loans written off amounting to RM331 million coupled with repayment of several lumpy loans during the period under review, On the other hand, Consumer Banking portfolio continued to grow across all products during the period- credit crads (21%), housing loan (7%), and hire purchase (6%). The Group net non-performing loan ratio registered at 8.0% whilst the gross NPL provisioning cover at 30 September 2006 was at 51.0%. The Alliance banking group's risk weighted capital ratio improved to 16.6% from 15.08% as at 31 March 2006.</a:t>
          </a:r>
        </a:p>
      </xdr:txBody>
    </xdr:sp>
    <xdr:clientData/>
  </xdr:twoCellAnchor>
  <xdr:twoCellAnchor>
    <xdr:from>
      <xdr:col>1</xdr:col>
      <xdr:colOff>28575</xdr:colOff>
      <xdr:row>2</xdr:row>
      <xdr:rowOff>0</xdr:rowOff>
    </xdr:from>
    <xdr:to>
      <xdr:col>11</xdr:col>
      <xdr:colOff>0</xdr:colOff>
      <xdr:row>2</xdr:row>
      <xdr:rowOff>0</xdr:rowOff>
    </xdr:to>
    <xdr:sp>
      <xdr:nvSpPr>
        <xdr:cNvPr id="12"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reported an operating profit of RM91.7 million as compared to preceding quarter of RM99.1 million. However, after loan loss provisioning and impairment of RM137.8 million (versus RM39.3 million over the preceding quarter), the current quarter result is a pre-tax loss of RM46.1 million. For the preceding quarter ended 30 June 2006, the Group recorded profit before tax of RM59.7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higher loan loss provision was mainly due to the adoption of the policy of RM50% mark down on property collateral value of NPLs that were more than years but less than 7 years as well as the change in basis of making specific provisions for NPLs at 3 months in arrears instead of 6 months in arrears previously, as disclosed under Note A5.</a:t>
          </a:r>
        </a:p>
      </xdr:txBody>
    </xdr:sp>
    <xdr:clientData/>
  </xdr:twoCellAnchor>
  <xdr:twoCellAnchor>
    <xdr:from>
      <xdr:col>1</xdr:col>
      <xdr:colOff>66675</xdr:colOff>
      <xdr:row>2</xdr:row>
      <xdr:rowOff>0</xdr:rowOff>
    </xdr:from>
    <xdr:to>
      <xdr:col>11</xdr:col>
      <xdr:colOff>0</xdr:colOff>
      <xdr:row>2</xdr:row>
      <xdr:rowOff>0</xdr:rowOff>
    </xdr:to>
    <xdr:sp>
      <xdr:nvSpPr>
        <xdr:cNvPr id="13" name="Text 48"/>
        <xdr:cNvSpPr txBox="1">
          <a:spLocks noChangeArrowheads="1"/>
        </xdr:cNvSpPr>
      </xdr:nvSpPr>
      <xdr:spPr>
        <a:xfrm>
          <a:off x="390525" y="400050"/>
          <a:ext cx="66008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effective tax rate of the Group for the current period was higher than statutory rate even with the losses recorded in this quarter. This was mainly due to higher deferred tax recognition from the loan allowances made in banking group subsidiary which were non tax deductible.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14" name="Text 48"/>
        <xdr:cNvSpPr txBox="1">
          <a:spLocks noChangeArrowheads="1"/>
        </xdr:cNvSpPr>
      </xdr:nvSpPr>
      <xdr:spPr>
        <a:xfrm>
          <a:off x="333375" y="400050"/>
          <a:ext cx="66579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Group remains commited to its long term strategy of improving asset quality, whilst growing quality loans, advances and fee income. The further strengthening of its integrated risk management systems and streamlining of Group-wide functions for better synergy will underscore the Group's objective of achieving sustainable and profitable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SMEs remain a primary customer segment for Commercial Banking Twenty-two (22) SME Business Centres are now available at selected branches. enabling the Bank to draw closer relationship with its customers while reinforcing our community banking approach. The new Commercial banking business model has been launched with Alliance Partnership and Alliance SME. In Consumer Banking, the Bank has begun bulding customer franchise with the business unit recording a continued and sustained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instance, credit cards have outgrown the industry's year-on-year average and for 2nd Quarter, recorded a 19% growth, the best in five quarters. Distribution channels are also being strengthened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August 2006, Alliance Merchant Bank Berhad changed its name to Alliance Investment Bank Berhad (AIB). The name change the marks another milestone in the transformation process and the merger intergration activities of AIB and Kuala Lumpur City Securities (KLCS). The exercise is expected to be completed by end December 2006 where AIB will encompass the merchant banking business and the stockbroking business of KLCS.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will continue to invest in building the required infrastrusture and in enhancing its human capital and taleny pool to support business growth and better manage risks. The Group has embarked on an integrated enterprise-wide risk management framework within the Basel II Accord, establishing a culture of best practises that will angue well in terms of enhancing reputation and instilling confidence amongst customers, regulators and stakeholders.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5"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instilling a service and sales-driven culture, the Group has made significant investment in strengthening the bench strength of the Bank by investing in experienced professionals, Distributions channels are also being strengthening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10</xdr:col>
      <xdr:colOff>28575</xdr:colOff>
      <xdr:row>2</xdr:row>
      <xdr:rowOff>0</xdr:rowOff>
    </xdr:to>
    <xdr:sp>
      <xdr:nvSpPr>
        <xdr:cNvPr id="16" name="Text 48"/>
        <xdr:cNvSpPr txBox="1">
          <a:spLocks noChangeArrowheads="1"/>
        </xdr:cNvSpPr>
      </xdr:nvSpPr>
      <xdr:spPr>
        <a:xfrm>
          <a:off x="323850" y="400050"/>
          <a:ext cx="66675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There was no profit forecast by the Group.</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xdr:row>
      <xdr:rowOff>0</xdr:rowOff>
    </xdr:from>
    <xdr:to>
      <xdr:col>11</xdr:col>
      <xdr:colOff>0</xdr:colOff>
      <xdr:row>2</xdr:row>
      <xdr:rowOff>0</xdr:rowOff>
    </xdr:to>
    <xdr:sp>
      <xdr:nvSpPr>
        <xdr:cNvPr id="17" name="Text 48"/>
        <xdr:cNvSpPr txBox="1">
          <a:spLocks noChangeArrowheads="1"/>
        </xdr:cNvSpPr>
      </xdr:nvSpPr>
      <xdr:spPr>
        <a:xfrm>
          <a:off x="381000" y="400050"/>
          <a:ext cx="66103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material profit/(loss) on sale of unquoted investment or properties for the current quarter and the financial period ended 30 September 2006 other than in the ordinary course of business.</a:t>
          </a:r>
        </a:p>
      </xdr:txBody>
    </xdr:sp>
    <xdr:clientData/>
  </xdr:twoCellAnchor>
  <xdr:twoCellAnchor>
    <xdr:from>
      <xdr:col>1</xdr:col>
      <xdr:colOff>57150</xdr:colOff>
      <xdr:row>2</xdr:row>
      <xdr:rowOff>0</xdr:rowOff>
    </xdr:from>
    <xdr:to>
      <xdr:col>11</xdr:col>
      <xdr:colOff>0</xdr:colOff>
      <xdr:row>2</xdr:row>
      <xdr:rowOff>0</xdr:rowOff>
    </xdr:to>
    <xdr:sp>
      <xdr:nvSpPr>
        <xdr:cNvPr id="18" name="Text 48"/>
        <xdr:cNvSpPr txBox="1">
          <a:spLocks noChangeArrowheads="1"/>
        </xdr:cNvSpPr>
      </xdr:nvSpPr>
      <xdr:spPr>
        <a:xfrm>
          <a:off x="381000" y="400050"/>
          <a:ext cx="66103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purchase or disposal of quoted securities for the current quarter and the financial period ended 30 September 2006, other than investment held by banking group subsidiary whose activities are regulated by law relating to banking companies and are subject to supervsion by Bank Negara Malaysia.</a:t>
          </a:r>
        </a:p>
      </xdr:txBody>
    </xdr:sp>
    <xdr:clientData/>
  </xdr:twoCellAnchor>
  <xdr:twoCellAnchor>
    <xdr:from>
      <xdr:col>1</xdr:col>
      <xdr:colOff>9525</xdr:colOff>
      <xdr:row>2</xdr:row>
      <xdr:rowOff>0</xdr:rowOff>
    </xdr:from>
    <xdr:to>
      <xdr:col>11</xdr:col>
      <xdr:colOff>0</xdr:colOff>
      <xdr:row>2</xdr:row>
      <xdr:rowOff>0</xdr:rowOff>
    </xdr:to>
    <xdr:sp>
      <xdr:nvSpPr>
        <xdr:cNvPr id="19" name="Text 48"/>
        <xdr:cNvSpPr txBox="1">
          <a:spLocks noChangeArrowheads="1"/>
        </xdr:cNvSpPr>
      </xdr:nvSpPr>
      <xdr:spPr>
        <a:xfrm>
          <a:off x="333375" y="400050"/>
          <a:ext cx="66579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 Company has on 18 September 2006 successfully issued the Special First Issuance of Commercial Papers of RM200 million nominal value for a tenor of one (1) year out of the Commercial Papers/Medium Term Notes Programme of RM300 million. The proceeds from the issuance was used to repay the existing term loan of RM200.0 million.</a:t>
          </a:r>
        </a:p>
      </xdr:txBody>
    </xdr:sp>
    <xdr:clientData/>
  </xdr:twoCellAnchor>
  <xdr:twoCellAnchor>
    <xdr:from>
      <xdr:col>1</xdr:col>
      <xdr:colOff>0</xdr:colOff>
      <xdr:row>2</xdr:row>
      <xdr:rowOff>0</xdr:rowOff>
    </xdr:from>
    <xdr:to>
      <xdr:col>11</xdr:col>
      <xdr:colOff>0</xdr:colOff>
      <xdr:row>2</xdr:row>
      <xdr:rowOff>0</xdr:rowOff>
    </xdr:to>
    <xdr:sp>
      <xdr:nvSpPr>
        <xdr:cNvPr id="20" name="Text 48"/>
        <xdr:cNvSpPr txBox="1">
          <a:spLocks noChangeArrowheads="1"/>
        </xdr:cNvSpPr>
      </xdr:nvSpPr>
      <xdr:spPr>
        <a:xfrm>
          <a:off x="323850" y="400050"/>
          <a:ext cx="6667500"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rPr>
            <a:t>Group Borrowings, Deposits From Customers, Deposits And Placements Of Banks And Other Financial Institutions And Debts Securities.</a:t>
          </a:r>
        </a:p>
      </xdr:txBody>
    </xdr:sp>
    <xdr:clientData/>
  </xdr:twoCellAnchor>
  <xdr:twoCellAnchor>
    <xdr:from>
      <xdr:col>1</xdr:col>
      <xdr:colOff>0</xdr:colOff>
      <xdr:row>9</xdr:row>
      <xdr:rowOff>161925</xdr:rowOff>
    </xdr:from>
    <xdr:to>
      <xdr:col>9</xdr:col>
      <xdr:colOff>742950</xdr:colOff>
      <xdr:row>14</xdr:row>
      <xdr:rowOff>180975</xdr:rowOff>
    </xdr:to>
    <xdr:sp>
      <xdr:nvSpPr>
        <xdr:cNvPr id="21" name="Text 48"/>
        <xdr:cNvSpPr txBox="1">
          <a:spLocks noChangeArrowheads="1"/>
        </xdr:cNvSpPr>
      </xdr:nvSpPr>
      <xdr:spPr>
        <a:xfrm>
          <a:off x="323850" y="1819275"/>
          <a:ext cx="6543675" cy="10191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Group recorded a net profit of RM122.87 million for the year ended 31 December 2007 as compared to the net profit of RM58.33 million for the year ended 31 December 2006.  The major contributors were  the Group's investment in Australia and Leisure Farm in the Iskandar Development Region. Other operations of the Group generally performed to expectations. </a:t>
          </a:r>
        </a:p>
      </xdr:txBody>
    </xdr:sp>
    <xdr:clientData/>
  </xdr:twoCellAnchor>
  <xdr:twoCellAnchor>
    <xdr:from>
      <xdr:col>1</xdr:col>
      <xdr:colOff>0</xdr:colOff>
      <xdr:row>17</xdr:row>
      <xdr:rowOff>180975</xdr:rowOff>
    </xdr:from>
    <xdr:to>
      <xdr:col>9</xdr:col>
      <xdr:colOff>781050</xdr:colOff>
      <xdr:row>21</xdr:row>
      <xdr:rowOff>85725</xdr:rowOff>
    </xdr:to>
    <xdr:sp>
      <xdr:nvSpPr>
        <xdr:cNvPr id="22" name="Text 48"/>
        <xdr:cNvSpPr txBox="1">
          <a:spLocks noChangeArrowheads="1"/>
        </xdr:cNvSpPr>
      </xdr:nvSpPr>
      <xdr:spPr>
        <a:xfrm>
          <a:off x="323850" y="3390900"/>
          <a:ext cx="6581775" cy="7048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Group recorded a  profit after tax of RM43.5 million for the fourth quarter ended 31 December 2007 as compared to the profit after tax of RM39.31 million recorded for the  third quarter of year 2007. The increase was  mainly due to the better performance of  the Australian operations.</a:t>
          </a:r>
        </a:p>
      </xdr:txBody>
    </xdr:sp>
    <xdr:clientData/>
  </xdr:twoCellAnchor>
  <xdr:twoCellAnchor>
    <xdr:from>
      <xdr:col>1</xdr:col>
      <xdr:colOff>28575</xdr:colOff>
      <xdr:row>282</xdr:row>
      <xdr:rowOff>66675</xdr:rowOff>
    </xdr:from>
    <xdr:to>
      <xdr:col>9</xdr:col>
      <xdr:colOff>771525</xdr:colOff>
      <xdr:row>285</xdr:row>
      <xdr:rowOff>152400</xdr:rowOff>
    </xdr:to>
    <xdr:sp>
      <xdr:nvSpPr>
        <xdr:cNvPr id="23" name="Text 48"/>
        <xdr:cNvSpPr txBox="1">
          <a:spLocks noChangeArrowheads="1"/>
        </xdr:cNvSpPr>
      </xdr:nvSpPr>
      <xdr:spPr>
        <a:xfrm>
          <a:off x="352425" y="55330725"/>
          <a:ext cx="6543675" cy="6858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basic earnings/(losses) per share of the Group has been computed by dividing the profit attributable to equity holders of the parent by the weighted average number of ordinary shares in issue during the year, excluding treasury shares held by the Company.</a:t>
          </a:r>
        </a:p>
      </xdr:txBody>
    </xdr:sp>
    <xdr:clientData/>
  </xdr:twoCellAnchor>
  <xdr:twoCellAnchor>
    <xdr:from>
      <xdr:col>1</xdr:col>
      <xdr:colOff>0</xdr:colOff>
      <xdr:row>300</xdr:row>
      <xdr:rowOff>104775</xdr:rowOff>
    </xdr:from>
    <xdr:to>
      <xdr:col>9</xdr:col>
      <xdr:colOff>771525</xdr:colOff>
      <xdr:row>304</xdr:row>
      <xdr:rowOff>57150</xdr:rowOff>
    </xdr:to>
    <xdr:sp>
      <xdr:nvSpPr>
        <xdr:cNvPr id="24" name="Text 48"/>
        <xdr:cNvSpPr txBox="1">
          <a:spLocks noChangeArrowheads="1"/>
        </xdr:cNvSpPr>
      </xdr:nvSpPr>
      <xdr:spPr>
        <a:xfrm>
          <a:off x="323850" y="58750200"/>
          <a:ext cx="6572250" cy="7524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diluted earnings/(losses) per share of the Group has been computed by dividing the profit attributable to equity holders of the parent by the weighted average number of ordinary shares in issue during the year, adjusted for the assumed conversion of the warrants.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10</xdr:col>
      <xdr:colOff>85725</xdr:colOff>
      <xdr:row>2</xdr:row>
      <xdr:rowOff>0</xdr:rowOff>
    </xdr:to>
    <xdr:sp>
      <xdr:nvSpPr>
        <xdr:cNvPr id="25"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the normal course of business, the banking subsidiaries make various commitments and incur certain contingent liabilities with the legal recourse to their customers. No material losses are anticipated as a result of these transactions.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11</xdr:col>
      <xdr:colOff>0</xdr:colOff>
      <xdr:row>2</xdr:row>
      <xdr:rowOff>0</xdr:rowOff>
    </xdr:to>
    <xdr:sp>
      <xdr:nvSpPr>
        <xdr:cNvPr id="26" name="Text 48"/>
        <xdr:cNvSpPr txBox="1">
          <a:spLocks noChangeArrowheads="1"/>
        </xdr:cNvSpPr>
      </xdr:nvSpPr>
      <xdr:spPr>
        <a:xfrm>
          <a:off x="323850" y="400050"/>
          <a:ext cx="66675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credit equivalent amount is arrived at using the credit conversion factor as per Bank Negara Malaysia's guidelines.</a:t>
          </a:r>
        </a:p>
      </xdr:txBody>
    </xdr:sp>
    <xdr:clientData/>
  </xdr:twoCellAnchor>
  <xdr:twoCellAnchor>
    <xdr:from>
      <xdr:col>1</xdr:col>
      <xdr:colOff>28575</xdr:colOff>
      <xdr:row>2</xdr:row>
      <xdr:rowOff>0</xdr:rowOff>
    </xdr:from>
    <xdr:to>
      <xdr:col>11</xdr:col>
      <xdr:colOff>0</xdr:colOff>
      <xdr:row>2</xdr:row>
      <xdr:rowOff>0</xdr:rowOff>
    </xdr:to>
    <xdr:sp>
      <xdr:nvSpPr>
        <xdr:cNvPr id="27"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Details of financial instruments with off-balance sheet risk as at 31 December 2006:
</a:t>
          </a:r>
          <a:r>
            <a:rPr lang="en-US" cap="none" sz="12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2</xdr:row>
      <xdr:rowOff>0</xdr:rowOff>
    </xdr:from>
    <xdr:to>
      <xdr:col>11</xdr:col>
      <xdr:colOff>0</xdr:colOff>
      <xdr:row>2</xdr:row>
      <xdr:rowOff>0</xdr:rowOff>
    </xdr:to>
    <xdr:sp>
      <xdr:nvSpPr>
        <xdr:cNvPr id="28"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2</xdr:row>
      <xdr:rowOff>0</xdr:rowOff>
    </xdr:from>
    <xdr:to>
      <xdr:col>11</xdr:col>
      <xdr:colOff>0</xdr:colOff>
      <xdr:row>2</xdr:row>
      <xdr:rowOff>0</xdr:rowOff>
    </xdr:to>
    <xdr:sp>
      <xdr:nvSpPr>
        <xdr:cNvPr id="29"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Market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end of the financial period, the amount of contracts which were not hedged and hence, exposed to market risk was RM144,585,000 (31.3.2006: RM35,230,000).
</a:t>
          </a:r>
          <a:r>
            <a:rPr lang="en-US" cap="none" sz="1200" b="0" i="0" u="sng"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Credit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Credit risk arise from the possibility that a counterparty may be unable to meet the terms of a contract in which the Alliance Banking group has a gain position. This amount will increase or decrease over the life of the contracts, mainly as a function of maturity dates and market rates or prices. As at end of the financial period, the amounts of credit risk, measured in terms of cost to replace the profitable contracts, was RM7,466,000 (31.3.2006: RM3,676,000).</a:t>
          </a:r>
        </a:p>
      </xdr:txBody>
    </xdr:sp>
    <xdr:clientData/>
  </xdr:twoCellAnchor>
  <xdr:twoCellAnchor>
    <xdr:from>
      <xdr:col>1</xdr:col>
      <xdr:colOff>28575</xdr:colOff>
      <xdr:row>2</xdr:row>
      <xdr:rowOff>0</xdr:rowOff>
    </xdr:from>
    <xdr:to>
      <xdr:col>11</xdr:col>
      <xdr:colOff>0</xdr:colOff>
      <xdr:row>2</xdr:row>
      <xdr:rowOff>0</xdr:rowOff>
    </xdr:to>
    <xdr:sp>
      <xdr:nvSpPr>
        <xdr:cNvPr id="30"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Related accounting policies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Alliance Bank acts as an intermediary with counterparties who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Interest income and interest expenses associated with interest rate swaps that qualify as hedges are recognised over the life of the swap agreement 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31" name="Text 48"/>
        <xdr:cNvSpPr txBox="1">
          <a:spLocks noChangeArrowheads="1"/>
        </xdr:cNvSpPr>
      </xdr:nvSpPr>
      <xdr:spPr>
        <a:xfrm>
          <a:off x="333375" y="400050"/>
          <a:ext cx="66579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Supporting the sales force is the expansion and enhancement of our products suite in terms of new credit cards offering, bancassurance products, unit trust funds as well as new SMEC credit programme and Business Premise Financing.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Baring any unforeseen circumstances, the Group expects to improve on its level of performance in the second half of the current financial year ending 31 March 2007.</a:t>
          </a:r>
        </a:p>
      </xdr:txBody>
    </xdr:sp>
    <xdr:clientData/>
  </xdr:twoCellAnchor>
  <xdr:twoCellAnchor>
    <xdr:from>
      <xdr:col>1</xdr:col>
      <xdr:colOff>28575</xdr:colOff>
      <xdr:row>3</xdr:row>
      <xdr:rowOff>0</xdr:rowOff>
    </xdr:from>
    <xdr:to>
      <xdr:col>11</xdr:col>
      <xdr:colOff>0</xdr:colOff>
      <xdr:row>3</xdr:row>
      <xdr:rowOff>0</xdr:rowOff>
    </xdr:to>
    <xdr:sp>
      <xdr:nvSpPr>
        <xdr:cNvPr id="32" name="Text 48"/>
        <xdr:cNvSpPr txBox="1">
          <a:spLocks noChangeArrowheads="1"/>
        </xdr:cNvSpPr>
      </xdr:nvSpPr>
      <xdr:spPr>
        <a:xfrm>
          <a:off x="352425" y="514350"/>
          <a:ext cx="66389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24</xdr:row>
      <xdr:rowOff>190500</xdr:rowOff>
    </xdr:from>
    <xdr:to>
      <xdr:col>9</xdr:col>
      <xdr:colOff>781050</xdr:colOff>
      <xdr:row>28</xdr:row>
      <xdr:rowOff>95250</xdr:rowOff>
    </xdr:to>
    <xdr:sp>
      <xdr:nvSpPr>
        <xdr:cNvPr id="33" name="Text 48"/>
        <xdr:cNvSpPr txBox="1">
          <a:spLocks noChangeArrowheads="1"/>
        </xdr:cNvSpPr>
      </xdr:nvSpPr>
      <xdr:spPr>
        <a:xfrm>
          <a:off x="352425" y="4724400"/>
          <a:ext cx="6553200" cy="7048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On the basis that the economies of Malaysia and the countries in which the Group operates will record reasonable growth in 2008 which will benefit the Group's operations, the performance of the Group is expected to be satisfactory in year 2008.</a:t>
          </a:r>
        </a:p>
      </xdr:txBody>
    </xdr:sp>
    <xdr:clientData/>
  </xdr:twoCellAnchor>
  <xdr:twoCellAnchor>
    <xdr:from>
      <xdr:col>1</xdr:col>
      <xdr:colOff>0</xdr:colOff>
      <xdr:row>31</xdr:row>
      <xdr:rowOff>190500</xdr:rowOff>
    </xdr:from>
    <xdr:to>
      <xdr:col>9</xdr:col>
      <xdr:colOff>781050</xdr:colOff>
      <xdr:row>33</xdr:row>
      <xdr:rowOff>142875</xdr:rowOff>
    </xdr:to>
    <xdr:sp>
      <xdr:nvSpPr>
        <xdr:cNvPr id="34" name="Text 48"/>
        <xdr:cNvSpPr txBox="1">
          <a:spLocks noChangeArrowheads="1"/>
        </xdr:cNvSpPr>
      </xdr:nvSpPr>
      <xdr:spPr>
        <a:xfrm>
          <a:off x="323850" y="6124575"/>
          <a:ext cx="6581775" cy="3524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twoCellAnchor>
  <xdr:twoCellAnchor>
    <xdr:from>
      <xdr:col>1</xdr:col>
      <xdr:colOff>28575</xdr:colOff>
      <xdr:row>57</xdr:row>
      <xdr:rowOff>0</xdr:rowOff>
    </xdr:from>
    <xdr:to>
      <xdr:col>9</xdr:col>
      <xdr:colOff>781050</xdr:colOff>
      <xdr:row>60</xdr:row>
      <xdr:rowOff>133350</xdr:rowOff>
    </xdr:to>
    <xdr:sp>
      <xdr:nvSpPr>
        <xdr:cNvPr id="35" name="Text 48"/>
        <xdr:cNvSpPr txBox="1">
          <a:spLocks noChangeArrowheads="1"/>
        </xdr:cNvSpPr>
      </xdr:nvSpPr>
      <xdr:spPr>
        <a:xfrm>
          <a:off x="352425" y="10677525"/>
          <a:ext cx="6553200" cy="7334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Group's effective tax rate for the year ended 31 December 2007 was lower than the Malaysian statutory tax rate of 27%  mainly due to availability of group relief tax incentive and  accumulated tax losses that was set-off against chargeable income.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64</xdr:row>
      <xdr:rowOff>0</xdr:rowOff>
    </xdr:from>
    <xdr:to>
      <xdr:col>9</xdr:col>
      <xdr:colOff>771525</xdr:colOff>
      <xdr:row>69</xdr:row>
      <xdr:rowOff>95250</xdr:rowOff>
    </xdr:to>
    <xdr:sp>
      <xdr:nvSpPr>
        <xdr:cNvPr id="36" name="Text 48"/>
        <xdr:cNvSpPr txBox="1">
          <a:spLocks noChangeArrowheads="1"/>
        </xdr:cNvSpPr>
      </xdr:nvSpPr>
      <xdr:spPr>
        <a:xfrm>
          <a:off x="352425" y="12077700"/>
          <a:ext cx="6543675" cy="10953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Apart  from  the loss  on  disposal  of  a  49% equity interest in Rookwood Investments Limited of RM1.3 million (as disclosed in Note B8(e)(ii)), there was no other material sale of unquoted investments and properties (not in the ordinary course of business of the Group) for  the current quarter and the year ended 31 December 2007.</a:t>
          </a:r>
        </a:p>
      </xdr:txBody>
    </xdr:sp>
    <xdr:clientData/>
  </xdr:twoCellAnchor>
  <xdr:oneCellAnchor>
    <xdr:from>
      <xdr:col>2</xdr:col>
      <xdr:colOff>0</xdr:colOff>
      <xdr:row>258</xdr:row>
      <xdr:rowOff>9525</xdr:rowOff>
    </xdr:from>
    <xdr:ext cx="6381750" cy="257175"/>
    <xdr:sp>
      <xdr:nvSpPr>
        <xdr:cNvPr id="37" name="Text Box 41"/>
        <xdr:cNvSpPr txBox="1">
          <a:spLocks noChangeArrowheads="1"/>
        </xdr:cNvSpPr>
      </xdr:nvSpPr>
      <xdr:spPr>
        <a:xfrm>
          <a:off x="552450" y="50453925"/>
          <a:ext cx="6381750" cy="2571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Other borrowings comprise of the following ;-</a:t>
          </a:r>
        </a:p>
      </xdr:txBody>
    </xdr:sp>
    <xdr:clientData/>
  </xdr:oneCellAnchor>
  <xdr:twoCellAnchor>
    <xdr:from>
      <xdr:col>1</xdr:col>
      <xdr:colOff>28575</xdr:colOff>
      <xdr:row>268</xdr:row>
      <xdr:rowOff>0</xdr:rowOff>
    </xdr:from>
    <xdr:to>
      <xdr:col>10</xdr:col>
      <xdr:colOff>66675</xdr:colOff>
      <xdr:row>270</xdr:row>
      <xdr:rowOff>95250</xdr:rowOff>
    </xdr:to>
    <xdr:sp>
      <xdr:nvSpPr>
        <xdr:cNvPr id="38" name="Text 48"/>
        <xdr:cNvSpPr txBox="1">
          <a:spLocks noChangeArrowheads="1"/>
        </xdr:cNvSpPr>
      </xdr:nvSpPr>
      <xdr:spPr>
        <a:xfrm>
          <a:off x="352425" y="52463700"/>
          <a:ext cx="6638925" cy="4953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As at the date of this report, there was no pending material litigation  which would adversely affect the financial position of the Group.</a:t>
          </a:r>
        </a:p>
      </xdr:txBody>
    </xdr:sp>
    <xdr:clientData/>
  </xdr:twoCellAnchor>
  <xdr:twoCellAnchor>
    <xdr:from>
      <xdr:col>1</xdr:col>
      <xdr:colOff>28575</xdr:colOff>
      <xdr:row>273</xdr:row>
      <xdr:rowOff>190500</xdr:rowOff>
    </xdr:from>
    <xdr:to>
      <xdr:col>9</xdr:col>
      <xdr:colOff>771525</xdr:colOff>
      <xdr:row>275</xdr:row>
      <xdr:rowOff>180975</xdr:rowOff>
    </xdr:to>
    <xdr:sp>
      <xdr:nvSpPr>
        <xdr:cNvPr id="39" name="Text 48"/>
        <xdr:cNvSpPr txBox="1">
          <a:spLocks noChangeArrowheads="1"/>
        </xdr:cNvSpPr>
      </xdr:nvSpPr>
      <xdr:spPr>
        <a:xfrm>
          <a:off x="352425" y="53654325"/>
          <a:ext cx="6543675" cy="3905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Board of Directors does not recommend any dividend for the current financial year.</a:t>
          </a:r>
        </a:p>
      </xdr:txBody>
    </xdr:sp>
    <xdr:clientData/>
  </xdr:twoCellAnchor>
  <xdr:twoCellAnchor>
    <xdr:from>
      <xdr:col>2</xdr:col>
      <xdr:colOff>38100</xdr:colOff>
      <xdr:row>100</xdr:row>
      <xdr:rowOff>19050</xdr:rowOff>
    </xdr:from>
    <xdr:to>
      <xdr:col>9</xdr:col>
      <xdr:colOff>771525</xdr:colOff>
      <xdr:row>110</xdr:row>
      <xdr:rowOff>123825</xdr:rowOff>
    </xdr:to>
    <xdr:sp>
      <xdr:nvSpPr>
        <xdr:cNvPr id="40" name="Text 48"/>
        <xdr:cNvSpPr txBox="1">
          <a:spLocks noChangeArrowheads="1"/>
        </xdr:cNvSpPr>
      </xdr:nvSpPr>
      <xdr:spPr>
        <a:xfrm>
          <a:off x="590550" y="18983325"/>
          <a:ext cx="6305550" cy="21050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Expiry of Investment Licence for the International Hotel (Saigon) Joint Venture ('the JV")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Investment Licence for the JV in Ho Chi Minh City, Vietnam expired on 22 January 2005. The Company, through Asian Fame Development Ltd ("AFDL"), has a 70% interest in the JV. The JV owned and operated a 50 room hotel known as International Hotel (Saigon) in Ho Chi Minh City. The People's Committee of Ho Chi Minh City has vide its letter dated 14 December 2006 given its approval for the dissolution of the JV. The dissolution of the JV was completed on 17 January 2007 with the distribution of the liquidation surplus of the JV assets. AFDL's share of the liquidation distribution amounted to RM727,596. The Group had accrued for a loss of RM1,323,822 in the previous financial year 2006 for the dissolution of the JV.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66675</xdr:colOff>
      <xdr:row>112</xdr:row>
      <xdr:rowOff>0</xdr:rowOff>
    </xdr:from>
    <xdr:to>
      <xdr:col>9</xdr:col>
      <xdr:colOff>781050</xdr:colOff>
      <xdr:row>127</xdr:row>
      <xdr:rowOff>95250</xdr:rowOff>
    </xdr:to>
    <xdr:sp>
      <xdr:nvSpPr>
        <xdr:cNvPr id="41" name="Text 48"/>
        <xdr:cNvSpPr txBox="1">
          <a:spLocks noChangeArrowheads="1"/>
        </xdr:cNvSpPr>
      </xdr:nvSpPr>
      <xdr:spPr>
        <a:xfrm>
          <a:off x="619125" y="21364575"/>
          <a:ext cx="6286500" cy="30956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Establishment of a Joint Venture Company in China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Manfield Chemical Limited ("MCL") had on 30 March 2007 entered into a Joint Venture Agreement with Changzhou Taike Chemical Co Ltd ("the JV Partner") to incorporate a joint venture company named Changzhou Manfield Chemical Company Limited ('the JV Company") to be owned 80% by MCL and 20% by the JV Partner. MCL is a  subsidiary of Greenfield Chemical Holdings Limited which is an indirect subsidiary of the Company.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JV Company will be principally engaged in the manufacture of acrylic stoving enamel which is a type of paints applied mainly to metal or plastic electronic products, and will have a registered capital of HK$42 million (approximately RM20 million). MCL will contribute capital in the form of cash and/or raw materials in the aggregate amount of HK$33.6 million (approximately RM16 million) while the capital contribution of the JV partner will be by way of injection of assets including land use rights, machinery, equipment and plant in the aggregate amount of HK$8.4 million (approximately RM4 million).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76200</xdr:colOff>
      <xdr:row>129</xdr:row>
      <xdr:rowOff>19050</xdr:rowOff>
    </xdr:from>
    <xdr:to>
      <xdr:col>9</xdr:col>
      <xdr:colOff>790575</xdr:colOff>
      <xdr:row>145</xdr:row>
      <xdr:rowOff>161925</xdr:rowOff>
    </xdr:to>
    <xdr:sp>
      <xdr:nvSpPr>
        <xdr:cNvPr id="42" name="Text 48"/>
        <xdr:cNvSpPr txBox="1">
          <a:spLocks noChangeArrowheads="1"/>
        </xdr:cNvSpPr>
      </xdr:nvSpPr>
      <xdr:spPr>
        <a:xfrm>
          <a:off x="628650" y="24784050"/>
          <a:ext cx="6286500" cy="33432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Proposed Disposal of 100% equity interest in Leisure Farm Corporation Sdn Bhd ("LFCSB") to Mulpha Land Berhad ("MLB")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Company had on 31 May 2007 entered into a conditional Share Sale Agreement ("SSA") with MLB for the proposed disposal of its 100% equity interest in LFCSB for a consideration of RM148 million  to be satisfied by the issuance of RM148 million Redeemable Convertible Preference Shares ("RCPS A") and the settlement of an indicative amount of RM328,897,658 owing by LFCSB to MIB ("Intercompany Amount") to be satisfied by the issuance of up to RM328 million Redeemable Convertible Preference Shares ("RCPS B"). If the Intercompany Amount exceeds RM328 million as at the completion date, the excess will be satisfied in cash.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Proposed Disposal is subject to the approvals from the Securities Commission ("SC"), Foreign Investment Committee, Bursa Malaysia Securities Berhad and the shareholders of MLB.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SC vide its letter dated 9 October 2007 did not approve the Proposed Disposal. MLB has submitted an appeal on the matter, but has decided to withdraw its appeal on 13 February 2008.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457200</xdr:colOff>
      <xdr:row>177</xdr:row>
      <xdr:rowOff>0</xdr:rowOff>
    </xdr:from>
    <xdr:to>
      <xdr:col>9</xdr:col>
      <xdr:colOff>771525</xdr:colOff>
      <xdr:row>186</xdr:row>
      <xdr:rowOff>57150</xdr:rowOff>
    </xdr:to>
    <xdr:sp>
      <xdr:nvSpPr>
        <xdr:cNvPr id="43" name="Text 48"/>
        <xdr:cNvSpPr txBox="1">
          <a:spLocks noChangeArrowheads="1"/>
        </xdr:cNvSpPr>
      </xdr:nvSpPr>
      <xdr:spPr>
        <a:xfrm>
          <a:off x="1009650" y="34413825"/>
          <a:ext cx="5886450" cy="18573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Mulpha Strategic Limited ("MSL"), an indirect wholly-owned subsidiary of the Company and Jumbo Hill Group Limited ("Jumbo Hill"), a wholly-owned subsidiary of MSL, had on 30 July 2007 entered into a conditional Agreement for Sale and Purchase  with Yuen Shu Wah ("Yuen"), Ko Jack Lum ("Ko"), Yuen Shi Ki,  Wong Chi Kong, Wong Shiu Chun and Kwok Wai Kit (collectively "the Vendors") to acquire a 49% equity interest comprising 4,900 shares of US$1.00 each  in Pacific Orchid Investments Limited ("POIL") for a cash consideration of HK$119,439,500 (approximately RM53 million)("Proposed Acquisition"). MSL and Jumbo Hill will acquire 17% and 32% equity interest in POIL respectively; 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266700</xdr:colOff>
      <xdr:row>173</xdr:row>
      <xdr:rowOff>238125</xdr:rowOff>
    </xdr:from>
    <xdr:to>
      <xdr:col>9</xdr:col>
      <xdr:colOff>781050</xdr:colOff>
      <xdr:row>176</xdr:row>
      <xdr:rowOff>0</xdr:rowOff>
    </xdr:to>
    <xdr:sp>
      <xdr:nvSpPr>
        <xdr:cNvPr id="44" name="Text 48"/>
        <xdr:cNvSpPr txBox="1">
          <a:spLocks noChangeArrowheads="1"/>
        </xdr:cNvSpPr>
      </xdr:nvSpPr>
      <xdr:spPr>
        <a:xfrm>
          <a:off x="819150" y="33804225"/>
          <a:ext cx="6086475" cy="4095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Proposed Acquisition of a 49% Equity Interest in Pacific Orchid Investments Limited; and
</a:t>
          </a:r>
          <a:r>
            <a:rPr lang="en-US" cap="none" sz="1200" b="0" i="0" u="none" baseline="0">
              <a:solidFill>
                <a:srgbClr val="000000"/>
              </a:solidFill>
              <a:latin typeface="Times New Roman"/>
              <a:ea typeface="Times New Roman"/>
              <a:cs typeface="Times New Roman"/>
            </a:rPr>
            <a:t>Proposed Disposal of a 49% equity Interest in Rookwood Investments Limited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447675</xdr:colOff>
      <xdr:row>194</xdr:row>
      <xdr:rowOff>9525</xdr:rowOff>
    </xdr:from>
    <xdr:to>
      <xdr:col>9</xdr:col>
      <xdr:colOff>790575</xdr:colOff>
      <xdr:row>205</xdr:row>
      <xdr:rowOff>180975</xdr:rowOff>
    </xdr:to>
    <xdr:sp>
      <xdr:nvSpPr>
        <xdr:cNvPr id="45" name="Text 48"/>
        <xdr:cNvSpPr txBox="1">
          <a:spLocks noChangeArrowheads="1"/>
        </xdr:cNvSpPr>
      </xdr:nvSpPr>
      <xdr:spPr>
        <a:xfrm>
          <a:off x="1000125" y="37823775"/>
          <a:ext cx="5915025" cy="23717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Proposed Acquisition and Proposed Disposal  are interconditional.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Yuen and Ko are also directors of POIL and Greenfield. MSL currently holds a 51% equity interest in POIL which in turn holds a 75% equity interest in Greenfield which is listed on the Stock Exchange of Hong Kong.  Upon the completion of the Proposed Acquisition, the Group will hold 100% equity interest in POIL.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Proposed Disposal was approved by the shareholders of Greenfield at the Extraordinary General Meeting held on 5 October 2007.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Proposed Acquisition and Disposal were completed in the 4th quarter 2007.</a:t>
          </a:r>
        </a:p>
      </xdr:txBody>
    </xdr:sp>
    <xdr:clientData/>
  </xdr:twoCellAnchor>
  <xdr:twoCellAnchor>
    <xdr:from>
      <xdr:col>1</xdr:col>
      <xdr:colOff>209550</xdr:colOff>
      <xdr:row>87</xdr:row>
      <xdr:rowOff>19050</xdr:rowOff>
    </xdr:from>
    <xdr:to>
      <xdr:col>9</xdr:col>
      <xdr:colOff>781050</xdr:colOff>
      <xdr:row>89</xdr:row>
      <xdr:rowOff>19050</xdr:rowOff>
    </xdr:to>
    <xdr:sp>
      <xdr:nvSpPr>
        <xdr:cNvPr id="46" name="Text 48"/>
        <xdr:cNvSpPr txBox="1">
          <a:spLocks noChangeArrowheads="1"/>
        </xdr:cNvSpPr>
      </xdr:nvSpPr>
      <xdr:spPr>
        <a:xfrm>
          <a:off x="533400" y="16478250"/>
          <a:ext cx="6372225" cy="4000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Investments in quoted securities as at 31 December 2007 by the Group in the ordinary course of business are as follows:-</a:t>
          </a:r>
        </a:p>
      </xdr:txBody>
    </xdr:sp>
    <xdr:clientData/>
  </xdr:twoCellAnchor>
  <xdr:twoCellAnchor>
    <xdr:from>
      <xdr:col>2</xdr:col>
      <xdr:colOff>457200</xdr:colOff>
      <xdr:row>187</xdr:row>
      <xdr:rowOff>180975</xdr:rowOff>
    </xdr:from>
    <xdr:to>
      <xdr:col>9</xdr:col>
      <xdr:colOff>762000</xdr:colOff>
      <xdr:row>193</xdr:row>
      <xdr:rowOff>28575</xdr:rowOff>
    </xdr:to>
    <xdr:sp>
      <xdr:nvSpPr>
        <xdr:cNvPr id="47" name="Text 48"/>
        <xdr:cNvSpPr txBox="1">
          <a:spLocks noChangeArrowheads="1"/>
        </xdr:cNvSpPr>
      </xdr:nvSpPr>
      <xdr:spPr>
        <a:xfrm>
          <a:off x="1009650" y="36595050"/>
          <a:ext cx="5876925" cy="10477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Greenfield Chemical Holdings Limited ("Greenfield"), a subsidiary of POIL,  had on 30 July 2007 entered into a conditional Agreement for Sale and Purchase  with the Vendors to dispose of a 49% equity interest comprising 4,900 shares of US$1.00 each in Rookwood Investments Limited ("Rookwood"), for a consideration of HK$122,500,000 (approximately RM54 million)("Proposed Disposal").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257175</xdr:colOff>
      <xdr:row>149</xdr:row>
      <xdr:rowOff>0</xdr:rowOff>
    </xdr:from>
    <xdr:to>
      <xdr:col>9</xdr:col>
      <xdr:colOff>857250</xdr:colOff>
      <xdr:row>161</xdr:row>
      <xdr:rowOff>57150</xdr:rowOff>
    </xdr:to>
    <xdr:sp>
      <xdr:nvSpPr>
        <xdr:cNvPr id="48" name="Text 48"/>
        <xdr:cNvSpPr txBox="1">
          <a:spLocks noChangeArrowheads="1"/>
        </xdr:cNvSpPr>
      </xdr:nvSpPr>
      <xdr:spPr>
        <a:xfrm>
          <a:off x="809625" y="28765500"/>
          <a:ext cx="6172200" cy="24574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Mulpha Land Berhad ("MLB"), through its wholly-owned subsidiary, Mulpha Argyle Property Sdn Bhd  (formerly known as Mega Readymixed Sdn Bhd) ("MAPSB") had on 28 June 2007 entered into a conditional Sale and Purchase Agreement ("the Agreement") with Imbasan Azim Sdn Bhd for the proposed acquisition of a peice of land in Bukit Tunku, Kuala Lumpur  for a cash consideration of RM17.9 million ("Proposed Acquisition"). MLB is a 55.6% owned subsidiary of the Company.
The Foreign Investment Committe has vide its letter dated 4 September 2007 approved the participation by Modern State Management Limited ("MSML") which is a foreign party, of 49% in the shareholding of MAPSB with the balance of 51% to be held by MLB. MSML is owned by Argyle Street Management Limited, a fund management company in Hong Kong. The Proposed Acquisition was completed in January 2008.
 </a:t>
          </a:r>
        </a:p>
      </xdr:txBody>
    </xdr:sp>
    <xdr:clientData/>
  </xdr:twoCellAnchor>
  <xdr:twoCellAnchor>
    <xdr:from>
      <xdr:col>2</xdr:col>
      <xdr:colOff>76200</xdr:colOff>
      <xdr:row>206</xdr:row>
      <xdr:rowOff>190500</xdr:rowOff>
    </xdr:from>
    <xdr:to>
      <xdr:col>9</xdr:col>
      <xdr:colOff>790575</xdr:colOff>
      <xdr:row>218</xdr:row>
      <xdr:rowOff>161925</xdr:rowOff>
    </xdr:to>
    <xdr:sp>
      <xdr:nvSpPr>
        <xdr:cNvPr id="49" name="Text 48"/>
        <xdr:cNvSpPr txBox="1">
          <a:spLocks noChangeArrowheads="1"/>
        </xdr:cNvSpPr>
      </xdr:nvSpPr>
      <xdr:spPr>
        <a:xfrm>
          <a:off x="628650" y="40405050"/>
          <a:ext cx="6286500" cy="23717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Proposed Acquisition of a 100% Equity Interest in Winfame Investments Limited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Greenfield Chemical Holdings Limited ("Greenfield"), through its wholly-owned subsidiary, Smart Million Limited, had on 5 November 2007 entered into a conditional Agreement for Sale and Purchase with New Hoong Investment Limited, New Mine Investment Limited, Will High International Limited and Mr. Lin Xu Ming to acquire 100% equity interest in Winfame Investments Limited comprising 50,000 shares of US$1.00 each for a consideration of up to HK$1 billion (approximately RM446 million)("Proposed Acquisition"). Greenfield, listed on the Hong Kong Stock Exchange, is a subsidiary of the Company.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Proposed Acquisition is subject to the approval of the Securities and Future Commission of Hong Kong, the Hong Kong Stock Exchange and the shareholders of Greenfield.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257175</xdr:colOff>
      <xdr:row>168</xdr:row>
      <xdr:rowOff>0</xdr:rowOff>
    </xdr:from>
    <xdr:to>
      <xdr:col>9</xdr:col>
      <xdr:colOff>857250</xdr:colOff>
      <xdr:row>172</xdr:row>
      <xdr:rowOff>180975</xdr:rowOff>
    </xdr:to>
    <xdr:sp>
      <xdr:nvSpPr>
        <xdr:cNvPr id="50" name="Text 48"/>
        <xdr:cNvSpPr txBox="1">
          <a:spLocks noChangeArrowheads="1"/>
        </xdr:cNvSpPr>
      </xdr:nvSpPr>
      <xdr:spPr>
        <a:xfrm>
          <a:off x="809625" y="32565975"/>
          <a:ext cx="6172200" cy="9810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On 12 December 2007, MLB announced that MAPSB had entered into a conditional Sale and Purchase agreement with Mr. Teh Yean Teong for the proposed acquisition of two parcels of freehold vacant land located in Bukit Tunku. The total purchase price of the land was RM12.8 million and the purchase is expected to be completed by April 2008.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224</xdr:row>
      <xdr:rowOff>161925</xdr:rowOff>
    </xdr:from>
    <xdr:to>
      <xdr:col>9</xdr:col>
      <xdr:colOff>790575</xdr:colOff>
      <xdr:row>231</xdr:row>
      <xdr:rowOff>0</xdr:rowOff>
    </xdr:to>
    <xdr:sp>
      <xdr:nvSpPr>
        <xdr:cNvPr id="51" name="Text 48"/>
        <xdr:cNvSpPr txBox="1">
          <a:spLocks noChangeArrowheads="1"/>
        </xdr:cNvSpPr>
      </xdr:nvSpPr>
      <xdr:spPr>
        <a:xfrm>
          <a:off x="561975" y="43976925"/>
          <a:ext cx="6353175" cy="12382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On 28 January 2008. Mulpha Land Berhad('MLB") announced that is had entered into a conditional Sale and Purchase agreement with Leisure Farm Corporation Sdn Bhd("LFCSB") for the proposed acquisition of a freehold vacant bungalow lot in the Leisure Farm Resort, Johor for a cash consideration of RM2.4 million. The proposed acquisition is expected to be completed by the second quarter of year 2008. Both MLB and LFCSB are subsidiaries of the Company.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152400</xdr:rowOff>
    </xdr:from>
    <xdr:to>
      <xdr:col>15</xdr:col>
      <xdr:colOff>66675</xdr:colOff>
      <xdr:row>9</xdr:row>
      <xdr:rowOff>9525</xdr:rowOff>
    </xdr:to>
    <xdr:sp>
      <xdr:nvSpPr>
        <xdr:cNvPr id="1" name="Rectangle 6"/>
        <xdr:cNvSpPr>
          <a:spLocks/>
        </xdr:cNvSpPr>
      </xdr:nvSpPr>
      <xdr:spPr>
        <a:xfrm>
          <a:off x="3724275" y="1285875"/>
          <a:ext cx="6991350" cy="2381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40"/>
  <sheetViews>
    <sheetView showGridLines="0" view="pageBreakPreview" zoomScaleNormal="75" zoomScaleSheetLayoutView="100" zoomScalePageLayoutView="0" workbookViewId="0" topLeftCell="A25">
      <selection activeCell="I36" sqref="I36"/>
    </sheetView>
  </sheetViews>
  <sheetFormatPr defaultColWidth="9.140625" defaultRowHeight="12.75" customHeight="1"/>
  <cols>
    <col min="1" max="1" width="2.8515625" style="99" customWidth="1"/>
    <col min="2" max="2" width="32.140625" style="99" customWidth="1"/>
    <col min="3" max="3" width="5.421875" style="99" customWidth="1"/>
    <col min="4" max="4" width="2.140625" style="99" customWidth="1"/>
    <col min="5" max="5" width="12.7109375" style="99" customWidth="1"/>
    <col min="6" max="6" width="2.140625" style="99" customWidth="1"/>
    <col min="7" max="7" width="17.00390625" style="99" customWidth="1"/>
    <col min="8" max="8" width="4.57421875" style="99" customWidth="1"/>
    <col min="9" max="9" width="15.57421875" style="99" customWidth="1"/>
    <col min="10" max="10" width="2.140625" style="99" customWidth="1"/>
    <col min="11" max="11" width="16.140625" style="99" customWidth="1"/>
    <col min="12" max="16384" width="9.140625" style="99" customWidth="1"/>
  </cols>
  <sheetData>
    <row r="1" spans="1:11" ht="25.5">
      <c r="A1" s="322" t="s">
        <v>141</v>
      </c>
      <c r="B1" s="322"/>
      <c r="C1" s="322"/>
      <c r="D1" s="322"/>
      <c r="E1" s="322"/>
      <c r="F1" s="322"/>
      <c r="G1" s="322"/>
      <c r="H1" s="322"/>
      <c r="I1" s="322"/>
      <c r="J1" s="322"/>
      <c r="K1" s="322"/>
    </row>
    <row r="2" spans="2:4" ht="12.75">
      <c r="B2" s="103"/>
      <c r="C2" s="103"/>
      <c r="D2" s="103"/>
    </row>
    <row r="3" spans="1:11" ht="15.75">
      <c r="A3" s="320" t="s">
        <v>57</v>
      </c>
      <c r="B3" s="320"/>
      <c r="C3" s="320"/>
      <c r="D3" s="320"/>
      <c r="E3" s="320"/>
      <c r="F3" s="320"/>
      <c r="G3" s="320"/>
      <c r="H3" s="320"/>
      <c r="I3" s="320"/>
      <c r="J3" s="320"/>
      <c r="K3" s="320"/>
    </row>
    <row r="4" spans="1:11" ht="15.75">
      <c r="A4" s="320" t="s">
        <v>302</v>
      </c>
      <c r="B4" s="320"/>
      <c r="C4" s="320"/>
      <c r="D4" s="320"/>
      <c r="E4" s="320"/>
      <c r="F4" s="320"/>
      <c r="G4" s="320"/>
      <c r="H4" s="320"/>
      <c r="I4" s="320"/>
      <c r="J4" s="320"/>
      <c r="K4" s="320"/>
    </row>
    <row r="5" spans="1:11" ht="13.5" customHeight="1">
      <c r="A5" s="321" t="s">
        <v>58</v>
      </c>
      <c r="B5" s="321"/>
      <c r="C5" s="321"/>
      <c r="D5" s="321"/>
      <c r="E5" s="321"/>
      <c r="F5" s="321"/>
      <c r="G5" s="321"/>
      <c r="H5" s="321"/>
      <c r="I5" s="321"/>
      <c r="J5" s="321"/>
      <c r="K5" s="321"/>
    </row>
    <row r="6" spans="1:11" ht="13.5" customHeight="1">
      <c r="A6" s="147"/>
      <c r="B6" s="147"/>
      <c r="C6" s="147"/>
      <c r="D6" s="147"/>
      <c r="E6" s="147"/>
      <c r="F6" s="147"/>
      <c r="G6" s="147"/>
      <c r="H6" s="147"/>
      <c r="I6" s="147"/>
      <c r="J6" s="147"/>
      <c r="K6" s="147"/>
    </row>
    <row r="7" spans="2:4" ht="15">
      <c r="B7" s="105"/>
      <c r="C7" s="105"/>
      <c r="D7" s="105"/>
    </row>
    <row r="8" spans="1:4" s="105" customFormat="1" ht="15.75">
      <c r="A8" s="217"/>
      <c r="B8" s="121" t="s">
        <v>256</v>
      </c>
      <c r="C8" s="121"/>
      <c r="D8" s="121"/>
    </row>
    <row r="9" spans="1:4" s="105" customFormat="1" ht="15.75">
      <c r="A9" s="217"/>
      <c r="B9" s="121" t="s">
        <v>303</v>
      </c>
      <c r="C9" s="121"/>
      <c r="D9" s="121"/>
    </row>
    <row r="10" s="105" customFormat="1" ht="15"/>
    <row r="11" spans="5:11" s="105" customFormat="1" ht="15">
      <c r="E11" s="106" t="s">
        <v>104</v>
      </c>
      <c r="F11" s="106"/>
      <c r="G11" s="282" t="s">
        <v>107</v>
      </c>
      <c r="H11" s="106"/>
      <c r="I11" s="106" t="s">
        <v>305</v>
      </c>
      <c r="J11" s="106"/>
      <c r="K11" s="106" t="s">
        <v>305</v>
      </c>
    </row>
    <row r="12" spans="5:11" s="105" customFormat="1" ht="15">
      <c r="E12" s="106" t="s">
        <v>105</v>
      </c>
      <c r="F12" s="106"/>
      <c r="G12" s="106" t="s">
        <v>105</v>
      </c>
      <c r="H12" s="106"/>
      <c r="I12" s="106" t="s">
        <v>108</v>
      </c>
      <c r="J12" s="106"/>
      <c r="K12" s="106" t="s">
        <v>108</v>
      </c>
    </row>
    <row r="13" spans="3:11" s="107" customFormat="1" ht="15.75">
      <c r="C13" s="233"/>
      <c r="E13" s="108" t="s">
        <v>106</v>
      </c>
      <c r="F13" s="108"/>
      <c r="G13" s="106" t="s">
        <v>106</v>
      </c>
      <c r="H13" s="108"/>
      <c r="I13" s="108" t="s">
        <v>251</v>
      </c>
      <c r="J13" s="108"/>
      <c r="K13" s="108" t="s">
        <v>251</v>
      </c>
    </row>
    <row r="14" spans="3:11" s="107" customFormat="1" ht="15.75">
      <c r="C14" s="234" t="s">
        <v>42</v>
      </c>
      <c r="E14" s="148" t="s">
        <v>304</v>
      </c>
      <c r="F14" s="149"/>
      <c r="G14" s="230" t="s">
        <v>54</v>
      </c>
      <c r="H14" s="108"/>
      <c r="I14" s="112" t="s">
        <v>304</v>
      </c>
      <c r="J14" s="142"/>
      <c r="K14" s="112" t="s">
        <v>54</v>
      </c>
    </row>
    <row r="15" spans="3:12" s="107" customFormat="1" ht="15.75">
      <c r="C15" s="233"/>
      <c r="E15" s="114" t="s">
        <v>2</v>
      </c>
      <c r="F15" s="143"/>
      <c r="G15" s="114" t="s">
        <v>2</v>
      </c>
      <c r="H15" s="109"/>
      <c r="I15" s="114" t="s">
        <v>2</v>
      </c>
      <c r="J15" s="143"/>
      <c r="K15" s="114" t="s">
        <v>2</v>
      </c>
      <c r="L15" s="150"/>
    </row>
    <row r="16" spans="3:12" s="107" customFormat="1" ht="15.75">
      <c r="C16" s="233"/>
      <c r="E16" s="114"/>
      <c r="F16" s="143"/>
      <c r="G16" s="114"/>
      <c r="H16" s="109"/>
      <c r="I16" s="114"/>
      <c r="J16" s="143"/>
      <c r="K16" s="114"/>
      <c r="L16" s="150"/>
    </row>
    <row r="17" spans="2:12" s="107" customFormat="1" ht="15.75">
      <c r="B17" s="107" t="s">
        <v>77</v>
      </c>
      <c r="C17" s="233"/>
      <c r="E17" s="295">
        <v>251706</v>
      </c>
      <c r="F17" s="151"/>
      <c r="G17" s="231">
        <v>246543</v>
      </c>
      <c r="H17" s="232"/>
      <c r="I17" s="295">
        <v>987985</v>
      </c>
      <c r="J17" s="151"/>
      <c r="K17" s="231">
        <v>846633</v>
      </c>
      <c r="L17" s="150"/>
    </row>
    <row r="18" spans="3:10" s="107" customFormat="1" ht="15.75">
      <c r="C18" s="233"/>
      <c r="E18" s="276"/>
      <c r="F18" s="152"/>
      <c r="H18" s="122"/>
      <c r="I18" s="276"/>
      <c r="J18" s="152"/>
    </row>
    <row r="19" spans="2:11" s="107" customFormat="1" ht="15.75">
      <c r="B19" s="107" t="s">
        <v>99</v>
      </c>
      <c r="C19" s="233"/>
      <c r="E19" s="296">
        <v>-231570</v>
      </c>
      <c r="F19" s="153"/>
      <c r="G19" s="154">
        <v>-240746</v>
      </c>
      <c r="H19" s="155"/>
      <c r="I19" s="296">
        <v>-914019</v>
      </c>
      <c r="J19" s="153"/>
      <c r="K19" s="154">
        <v>-838217</v>
      </c>
    </row>
    <row r="20" spans="3:11" s="107" customFormat="1" ht="15.75">
      <c r="C20" s="233"/>
      <c r="E20" s="296"/>
      <c r="F20" s="153"/>
      <c r="G20" s="154"/>
      <c r="H20" s="155"/>
      <c r="I20" s="296"/>
      <c r="J20" s="153"/>
      <c r="K20" s="154"/>
    </row>
    <row r="21" spans="2:11" s="107" customFormat="1" ht="15.75">
      <c r="B21" s="107" t="s">
        <v>16</v>
      </c>
      <c r="C21" s="233"/>
      <c r="E21" s="296">
        <v>33710</v>
      </c>
      <c r="F21" s="153"/>
      <c r="G21" s="154">
        <v>58068</v>
      </c>
      <c r="H21" s="155"/>
      <c r="I21" s="296">
        <v>81248</v>
      </c>
      <c r="J21" s="153"/>
      <c r="K21" s="154">
        <v>88639</v>
      </c>
    </row>
    <row r="22" spans="3:11" s="107" customFormat="1" ht="7.5" customHeight="1">
      <c r="C22" s="233"/>
      <c r="E22" s="297"/>
      <c r="F22" s="153"/>
      <c r="G22" s="156"/>
      <c r="H22" s="155"/>
      <c r="I22" s="297"/>
      <c r="J22" s="153"/>
      <c r="K22" s="156"/>
    </row>
    <row r="23" spans="2:11" s="107" customFormat="1" ht="15.75">
      <c r="B23" s="107" t="s">
        <v>100</v>
      </c>
      <c r="C23" s="233"/>
      <c r="E23" s="296">
        <f>SUM(E17:E21)</f>
        <v>53846</v>
      </c>
      <c r="F23" s="153"/>
      <c r="G23" s="154">
        <f>SUM(G17:G21)</f>
        <v>63865</v>
      </c>
      <c r="H23" s="155"/>
      <c r="I23" s="296">
        <f>SUM(I17:I21)</f>
        <v>155214</v>
      </c>
      <c r="J23" s="153"/>
      <c r="K23" s="154">
        <f>SUM(K17:K21)</f>
        <v>97055</v>
      </c>
    </row>
    <row r="24" spans="3:11" s="107" customFormat="1" ht="15.75">
      <c r="C24" s="233"/>
      <c r="E24" s="296"/>
      <c r="F24" s="153"/>
      <c r="G24" s="154"/>
      <c r="H24" s="155"/>
      <c r="I24" s="296"/>
      <c r="J24" s="153"/>
      <c r="K24" s="154"/>
    </row>
    <row r="25" spans="2:11" s="107" customFormat="1" ht="15.75">
      <c r="B25" s="107" t="s">
        <v>101</v>
      </c>
      <c r="C25" s="233"/>
      <c r="E25" s="296">
        <v>-15963</v>
      </c>
      <c r="F25" s="153"/>
      <c r="G25" s="154">
        <v>-19156</v>
      </c>
      <c r="H25" s="155"/>
      <c r="I25" s="296">
        <v>-65869</v>
      </c>
      <c r="J25" s="153"/>
      <c r="K25" s="154">
        <v>-68714</v>
      </c>
    </row>
    <row r="26" spans="3:11" s="107" customFormat="1" ht="14.25" customHeight="1">
      <c r="C26" s="233"/>
      <c r="E26" s="296"/>
      <c r="F26" s="153"/>
      <c r="G26" s="154"/>
      <c r="H26" s="155"/>
      <c r="I26" s="296"/>
      <c r="J26" s="153"/>
      <c r="K26" s="154"/>
    </row>
    <row r="27" spans="2:11" s="107" customFormat="1" ht="15.75">
      <c r="B27" s="107" t="s">
        <v>306</v>
      </c>
      <c r="C27" s="233"/>
      <c r="E27" s="296">
        <v>1891</v>
      </c>
      <c r="F27" s="153"/>
      <c r="G27" s="154">
        <v>335</v>
      </c>
      <c r="H27" s="155"/>
      <c r="I27" s="296">
        <v>14904</v>
      </c>
      <c r="J27" s="153"/>
      <c r="K27" s="154">
        <v>11992</v>
      </c>
    </row>
    <row r="28" spans="2:11" s="107" customFormat="1" ht="15.75">
      <c r="B28" s="107" t="s">
        <v>307</v>
      </c>
      <c r="C28" s="233"/>
      <c r="E28" s="296"/>
      <c r="F28" s="153"/>
      <c r="G28" s="154"/>
      <c r="H28" s="155"/>
      <c r="I28" s="296"/>
      <c r="J28" s="153"/>
      <c r="K28" s="154"/>
    </row>
    <row r="29" spans="2:11" s="107" customFormat="1" ht="15.75">
      <c r="B29" s="107" t="s">
        <v>308</v>
      </c>
      <c r="C29" s="233"/>
      <c r="E29" s="296">
        <v>12153</v>
      </c>
      <c r="F29" s="153"/>
      <c r="G29" s="154">
        <v>15401</v>
      </c>
      <c r="H29" s="155"/>
      <c r="I29" s="296">
        <v>27868</v>
      </c>
      <c r="J29" s="153"/>
      <c r="K29" s="154">
        <v>15401</v>
      </c>
    </row>
    <row r="30" spans="3:11" s="107" customFormat="1" ht="7.5" customHeight="1">
      <c r="C30" s="233"/>
      <c r="E30" s="297"/>
      <c r="F30" s="153"/>
      <c r="G30" s="156"/>
      <c r="H30" s="155"/>
      <c r="I30" s="297"/>
      <c r="J30" s="153"/>
      <c r="K30" s="156"/>
    </row>
    <row r="31" spans="2:11" s="107" customFormat="1" ht="15.75">
      <c r="B31" s="107" t="s">
        <v>333</v>
      </c>
      <c r="C31" s="233"/>
      <c r="E31" s="298">
        <f>SUM(E23:E30)</f>
        <v>51927</v>
      </c>
      <c r="F31" s="153"/>
      <c r="G31" s="157">
        <f>SUM(G23:G30)</f>
        <v>60445</v>
      </c>
      <c r="H31" s="158"/>
      <c r="I31" s="298">
        <f>SUM(I23:I30)</f>
        <v>132117</v>
      </c>
      <c r="J31" s="153"/>
      <c r="K31" s="157">
        <f>SUM(K23:K30)</f>
        <v>55734</v>
      </c>
    </row>
    <row r="32" spans="3:11" s="107" customFormat="1" ht="15.75">
      <c r="C32" s="233"/>
      <c r="E32" s="298"/>
      <c r="F32" s="153"/>
      <c r="G32" s="157"/>
      <c r="H32" s="158"/>
      <c r="I32" s="298"/>
      <c r="J32" s="153"/>
      <c r="K32" s="157"/>
    </row>
    <row r="33" spans="2:11" s="107" customFormat="1" ht="15.75">
      <c r="B33" s="107" t="s">
        <v>103</v>
      </c>
      <c r="C33" s="233" t="s">
        <v>291</v>
      </c>
      <c r="E33" s="298">
        <v>-8447</v>
      </c>
      <c r="F33" s="153"/>
      <c r="G33" s="157">
        <v>-4915</v>
      </c>
      <c r="H33" s="158"/>
      <c r="I33" s="298">
        <f>-8251-992</f>
        <v>-9243</v>
      </c>
      <c r="J33" s="153"/>
      <c r="K33" s="157">
        <v>2592</v>
      </c>
    </row>
    <row r="34" spans="3:11" s="107" customFormat="1" ht="8.25" customHeight="1">
      <c r="C34" s="233"/>
      <c r="E34" s="297"/>
      <c r="F34" s="153"/>
      <c r="G34" s="156"/>
      <c r="H34" s="158"/>
      <c r="I34" s="297"/>
      <c r="J34" s="153"/>
      <c r="K34" s="156"/>
    </row>
    <row r="35" spans="3:11" s="107" customFormat="1" ht="15.75">
      <c r="C35" s="233"/>
      <c r="E35" s="296"/>
      <c r="F35" s="153"/>
      <c r="G35" s="154"/>
      <c r="H35" s="155"/>
      <c r="I35" s="296"/>
      <c r="J35" s="153"/>
      <c r="K35" s="154"/>
    </row>
    <row r="36" spans="2:11" s="107" customFormat="1" ht="16.5" thickBot="1">
      <c r="B36" s="107" t="s">
        <v>334</v>
      </c>
      <c r="C36" s="233"/>
      <c r="E36" s="299">
        <f>+E33+E31</f>
        <v>43480</v>
      </c>
      <c r="F36" s="153"/>
      <c r="G36" s="225">
        <f>+G33+G31</f>
        <v>55530</v>
      </c>
      <c r="H36" s="158"/>
      <c r="I36" s="299">
        <f>+I33+I31</f>
        <v>122874</v>
      </c>
      <c r="J36" s="153"/>
      <c r="K36" s="225">
        <f>+K33+K31</f>
        <v>58326</v>
      </c>
    </row>
    <row r="37" spans="3:11" s="107" customFormat="1" ht="15.75">
      <c r="C37" s="233"/>
      <c r="E37" s="296"/>
      <c r="F37" s="153"/>
      <c r="G37" s="154"/>
      <c r="H37" s="158"/>
      <c r="I37" s="296"/>
      <c r="J37" s="153"/>
      <c r="K37" s="154"/>
    </row>
    <row r="38" spans="2:11" s="107" customFormat="1" ht="15.75">
      <c r="B38" s="107" t="s">
        <v>39</v>
      </c>
      <c r="C38" s="233"/>
      <c r="E38" s="296"/>
      <c r="F38" s="153"/>
      <c r="G38" s="154"/>
      <c r="H38" s="158"/>
      <c r="I38" s="296"/>
      <c r="J38" s="153"/>
      <c r="K38" s="154"/>
    </row>
    <row r="39" spans="2:11" s="107" customFormat="1" ht="15.75">
      <c r="B39" s="107" t="s">
        <v>59</v>
      </c>
      <c r="C39" s="233"/>
      <c r="E39" s="300">
        <v>46219</v>
      </c>
      <c r="F39" s="160"/>
      <c r="G39" s="161">
        <v>58947</v>
      </c>
      <c r="H39" s="162"/>
      <c r="I39" s="300">
        <v>120714</v>
      </c>
      <c r="J39" s="160"/>
      <c r="K39" s="161">
        <v>54645</v>
      </c>
    </row>
    <row r="40" spans="2:11" s="107" customFormat="1" ht="15.75">
      <c r="B40" s="107" t="s">
        <v>11</v>
      </c>
      <c r="C40" s="233"/>
      <c r="E40" s="301">
        <v>-2739</v>
      </c>
      <c r="F40" s="160"/>
      <c r="G40" s="229">
        <v>-3417</v>
      </c>
      <c r="H40" s="162"/>
      <c r="I40" s="301">
        <v>2160</v>
      </c>
      <c r="J40" s="160"/>
      <c r="K40" s="229">
        <v>3681</v>
      </c>
    </row>
    <row r="41" spans="3:11" s="107" customFormat="1" ht="15.75">
      <c r="C41" s="233"/>
      <c r="E41" s="302"/>
      <c r="F41" s="227"/>
      <c r="G41" s="174"/>
      <c r="H41" s="228"/>
      <c r="I41" s="302"/>
      <c r="J41" s="227"/>
      <c r="K41" s="174"/>
    </row>
    <row r="42" spans="2:11" s="107" customFormat="1" ht="16.5" thickBot="1">
      <c r="B42" s="107" t="s">
        <v>334</v>
      </c>
      <c r="C42" s="233"/>
      <c r="E42" s="303">
        <f>SUM(E39:E40)</f>
        <v>43480</v>
      </c>
      <c r="F42" s="160"/>
      <c r="G42" s="226">
        <f>+G40+G39</f>
        <v>55530</v>
      </c>
      <c r="H42" s="162"/>
      <c r="I42" s="303">
        <f>SUM(I39:I40)</f>
        <v>122874</v>
      </c>
      <c r="J42" s="160"/>
      <c r="K42" s="226">
        <f>+K40+K39</f>
        <v>58326</v>
      </c>
    </row>
    <row r="43" spans="3:11" s="107" customFormat="1" ht="15.75">
      <c r="C43" s="233"/>
      <c r="E43" s="300"/>
      <c r="F43" s="160"/>
      <c r="G43" s="161"/>
      <c r="H43" s="162"/>
      <c r="I43" s="300"/>
      <c r="J43" s="160"/>
      <c r="K43" s="161"/>
    </row>
    <row r="44" spans="3:11" s="107" customFormat="1" ht="15.75">
      <c r="C44" s="233"/>
      <c r="E44" s="307"/>
      <c r="F44" s="160"/>
      <c r="G44" s="161"/>
      <c r="H44" s="162"/>
      <c r="I44" s="300"/>
      <c r="J44" s="160"/>
      <c r="K44" s="161"/>
    </row>
    <row r="45" spans="2:11" s="107" customFormat="1" ht="15.75">
      <c r="B45" s="107" t="s">
        <v>293</v>
      </c>
      <c r="C45" s="233" t="s">
        <v>292</v>
      </c>
      <c r="E45" s="307"/>
      <c r="F45" s="160"/>
      <c r="G45" s="161"/>
      <c r="H45" s="162"/>
      <c r="I45" s="304"/>
      <c r="J45" s="163"/>
      <c r="K45" s="161"/>
    </row>
    <row r="46" spans="2:16" s="107" customFormat="1" ht="15.75">
      <c r="B46" s="159" t="s">
        <v>60</v>
      </c>
      <c r="C46" s="233"/>
      <c r="D46" s="159"/>
      <c r="E46" s="305">
        <v>3.81</v>
      </c>
      <c r="F46" s="164"/>
      <c r="G46" s="165">
        <v>4.94</v>
      </c>
      <c r="H46" s="165"/>
      <c r="I46" s="305">
        <v>9.94</v>
      </c>
      <c r="J46" s="166"/>
      <c r="K46" s="165">
        <v>4.58</v>
      </c>
      <c r="L46" s="140"/>
      <c r="M46" s="140"/>
      <c r="N46" s="140"/>
      <c r="O46" s="140"/>
      <c r="P46" s="140"/>
    </row>
    <row r="47" spans="2:16" s="107" customFormat="1" ht="16.5" thickBot="1">
      <c r="B47" s="159" t="s">
        <v>61</v>
      </c>
      <c r="C47" s="233"/>
      <c r="D47" s="159"/>
      <c r="E47" s="306">
        <v>3.74</v>
      </c>
      <c r="F47" s="167"/>
      <c r="G47" s="168">
        <v>4.94</v>
      </c>
      <c r="H47" s="169"/>
      <c r="I47" s="306">
        <v>9.77</v>
      </c>
      <c r="J47" s="170"/>
      <c r="K47" s="171">
        <v>4.58</v>
      </c>
      <c r="L47" s="140"/>
      <c r="M47" s="140"/>
      <c r="N47" s="140"/>
      <c r="O47" s="140"/>
      <c r="P47" s="140"/>
    </row>
    <row r="48" spans="2:16" s="107" customFormat="1" ht="15.75">
      <c r="B48" s="159"/>
      <c r="C48" s="150"/>
      <c r="D48" s="159"/>
      <c r="E48" s="170"/>
      <c r="F48" s="170"/>
      <c r="G48" s="172"/>
      <c r="H48" s="173"/>
      <c r="I48" s="170"/>
      <c r="J48" s="170"/>
      <c r="K48" s="169"/>
      <c r="L48" s="140"/>
      <c r="M48" s="140"/>
      <c r="N48" s="140"/>
      <c r="O48" s="140"/>
      <c r="P48" s="140"/>
    </row>
    <row r="49" spans="2:16" s="107" customFormat="1" ht="12.75" customHeight="1">
      <c r="B49" s="159"/>
      <c r="C49" s="150"/>
      <c r="D49" s="159"/>
      <c r="E49" s="170"/>
      <c r="F49" s="170"/>
      <c r="G49" s="172"/>
      <c r="H49" s="173"/>
      <c r="I49" s="170"/>
      <c r="J49" s="170"/>
      <c r="K49" s="169"/>
      <c r="L49" s="140"/>
      <c r="M49" s="140"/>
      <c r="N49" s="140"/>
      <c r="O49" s="140"/>
      <c r="P49" s="140"/>
    </row>
    <row r="50" spans="2:11" s="107" customFormat="1" ht="28.5" customHeight="1">
      <c r="B50" s="175"/>
      <c r="C50" s="175"/>
      <c r="D50" s="175"/>
      <c r="E50" s="175"/>
      <c r="F50" s="175"/>
      <c r="G50" s="175"/>
      <c r="H50" s="175"/>
      <c r="I50" s="175"/>
      <c r="J50" s="175"/>
      <c r="K50" s="175"/>
    </row>
    <row r="51" spans="5:10" s="107" customFormat="1" ht="15.75">
      <c r="E51" s="161"/>
      <c r="F51" s="161"/>
      <c r="G51" s="176"/>
      <c r="H51" s="176"/>
      <c r="I51" s="176"/>
      <c r="J51" s="176"/>
    </row>
    <row r="52" spans="5:10" s="107" customFormat="1" ht="15.75">
      <c r="E52" s="161"/>
      <c r="F52" s="161"/>
      <c r="G52" s="176"/>
      <c r="H52" s="176"/>
      <c r="I52" s="176"/>
      <c r="J52" s="176"/>
    </row>
    <row r="53" spans="5:10" s="107" customFormat="1" ht="15.75">
      <c r="E53" s="161"/>
      <c r="F53" s="161"/>
      <c r="G53" s="176"/>
      <c r="H53" s="176"/>
      <c r="I53" s="176"/>
      <c r="J53" s="176"/>
    </row>
    <row r="54" spans="5:10" s="107" customFormat="1" ht="15.75">
      <c r="E54" s="161"/>
      <c r="F54" s="161"/>
      <c r="G54" s="176"/>
      <c r="H54" s="176"/>
      <c r="I54" s="176"/>
      <c r="J54" s="176"/>
    </row>
    <row r="55" spans="5:10" s="107" customFormat="1" ht="15.75">
      <c r="E55" s="161"/>
      <c r="F55" s="161"/>
      <c r="G55" s="176"/>
      <c r="H55" s="176"/>
      <c r="I55" s="176"/>
      <c r="J55" s="176"/>
    </row>
    <row r="56" spans="5:10" s="107" customFormat="1" ht="15.75">
      <c r="E56" s="161"/>
      <c r="F56" s="161"/>
      <c r="G56" s="176"/>
      <c r="H56" s="176"/>
      <c r="I56" s="176"/>
      <c r="J56" s="176"/>
    </row>
    <row r="57" spans="5:10" s="107" customFormat="1" ht="15.75">
      <c r="E57" s="161"/>
      <c r="F57" s="161"/>
      <c r="G57" s="176"/>
      <c r="H57" s="176"/>
      <c r="I57" s="176"/>
      <c r="J57" s="176"/>
    </row>
    <row r="58" spans="5:10" s="107" customFormat="1" ht="15.75">
      <c r="E58" s="161"/>
      <c r="F58" s="161"/>
      <c r="G58" s="176"/>
      <c r="H58" s="176"/>
      <c r="I58" s="176"/>
      <c r="J58" s="176"/>
    </row>
    <row r="59" spans="5:10" s="107" customFormat="1" ht="15.75">
      <c r="E59" s="176"/>
      <c r="F59" s="176"/>
      <c r="G59" s="176"/>
      <c r="H59" s="176"/>
      <c r="I59" s="176"/>
      <c r="J59" s="176"/>
    </row>
    <row r="60" spans="5:10" s="107" customFormat="1" ht="15.75">
      <c r="E60" s="176"/>
      <c r="F60" s="176"/>
      <c r="G60" s="176"/>
      <c r="H60" s="176"/>
      <c r="I60" s="176"/>
      <c r="J60" s="176"/>
    </row>
    <row r="61" spans="5:10" s="107" customFormat="1" ht="15.75">
      <c r="E61" s="176"/>
      <c r="F61" s="176"/>
      <c r="G61" s="176"/>
      <c r="H61" s="176"/>
      <c r="I61" s="176"/>
      <c r="J61" s="176"/>
    </row>
    <row r="62" spans="5:10" s="107" customFormat="1" ht="15.75">
      <c r="E62" s="176"/>
      <c r="F62" s="176"/>
      <c r="G62" s="176"/>
      <c r="H62" s="176"/>
      <c r="I62" s="176"/>
      <c r="J62" s="176"/>
    </row>
    <row r="63" spans="5:10" s="107" customFormat="1" ht="15.75">
      <c r="E63" s="176"/>
      <c r="F63" s="176"/>
      <c r="G63" s="176"/>
      <c r="H63" s="176"/>
      <c r="I63" s="176"/>
      <c r="J63" s="176"/>
    </row>
    <row r="64" spans="5:10" s="107" customFormat="1" ht="15.75">
      <c r="E64" s="176"/>
      <c r="F64" s="176"/>
      <c r="G64" s="176"/>
      <c r="H64" s="176"/>
      <c r="I64" s="176"/>
      <c r="J64" s="176"/>
    </row>
    <row r="65" spans="5:10" s="107" customFormat="1" ht="15.75">
      <c r="E65" s="176"/>
      <c r="F65" s="176"/>
      <c r="G65" s="176"/>
      <c r="H65" s="176"/>
      <c r="I65" s="176"/>
      <c r="J65" s="176"/>
    </row>
    <row r="66" spans="5:10" s="107" customFormat="1" ht="15.75">
      <c r="E66" s="176"/>
      <c r="F66" s="176"/>
      <c r="G66" s="176"/>
      <c r="H66" s="176"/>
      <c r="I66" s="176"/>
      <c r="J66" s="176"/>
    </row>
    <row r="67" spans="5:10" s="107" customFormat="1" ht="15.75">
      <c r="E67" s="176"/>
      <c r="F67" s="176"/>
      <c r="G67" s="176"/>
      <c r="H67" s="176"/>
      <c r="I67" s="176"/>
      <c r="J67" s="176"/>
    </row>
    <row r="68" spans="5:10" s="107" customFormat="1" ht="15.75">
      <c r="E68" s="176"/>
      <c r="F68" s="176"/>
      <c r="G68" s="176"/>
      <c r="H68" s="176"/>
      <c r="I68" s="176"/>
      <c r="J68" s="176"/>
    </row>
    <row r="69" spans="5:10" s="107" customFormat="1" ht="15.75">
      <c r="E69" s="176"/>
      <c r="F69" s="176"/>
      <c r="G69" s="176"/>
      <c r="H69" s="176"/>
      <c r="I69" s="176"/>
      <c r="J69" s="176"/>
    </row>
    <row r="70" spans="5:10" s="107" customFormat="1" ht="15.75">
      <c r="E70" s="176"/>
      <c r="F70" s="176"/>
      <c r="G70" s="176"/>
      <c r="H70" s="176"/>
      <c r="I70" s="176"/>
      <c r="J70" s="176"/>
    </row>
    <row r="71" spans="5:10" s="107" customFormat="1" ht="15.75">
      <c r="E71" s="176"/>
      <c r="F71" s="176"/>
      <c r="G71" s="176"/>
      <c r="H71" s="176"/>
      <c r="I71" s="176"/>
      <c r="J71" s="176"/>
    </row>
    <row r="72" spans="5:10" s="107" customFormat="1" ht="15.75">
      <c r="E72" s="176"/>
      <c r="F72" s="176"/>
      <c r="G72" s="176"/>
      <c r="H72" s="176"/>
      <c r="I72" s="176"/>
      <c r="J72" s="176"/>
    </row>
    <row r="73" spans="5:10" s="107" customFormat="1" ht="15.75">
      <c r="E73" s="176"/>
      <c r="F73" s="176"/>
      <c r="G73" s="176"/>
      <c r="H73" s="176"/>
      <c r="I73" s="176"/>
      <c r="J73" s="176"/>
    </row>
    <row r="74" spans="5:10" s="107" customFormat="1" ht="15.75">
      <c r="E74" s="176"/>
      <c r="F74" s="176"/>
      <c r="G74" s="176"/>
      <c r="H74" s="176"/>
      <c r="I74" s="176"/>
      <c r="J74" s="176"/>
    </row>
    <row r="75" spans="5:10" s="107" customFormat="1" ht="15.75">
      <c r="E75" s="176"/>
      <c r="F75" s="176"/>
      <c r="G75" s="176"/>
      <c r="H75" s="176"/>
      <c r="I75" s="176"/>
      <c r="J75" s="176"/>
    </row>
    <row r="76" spans="5:10" s="107" customFormat="1" ht="15.75">
      <c r="E76" s="176"/>
      <c r="F76" s="176"/>
      <c r="G76" s="176"/>
      <c r="H76" s="176"/>
      <c r="I76" s="176"/>
      <c r="J76" s="176"/>
    </row>
    <row r="77" spans="5:10" s="107" customFormat="1" ht="15.75">
      <c r="E77" s="176"/>
      <c r="F77" s="176"/>
      <c r="G77" s="176"/>
      <c r="H77" s="176"/>
      <c r="I77" s="176"/>
      <c r="J77" s="176"/>
    </row>
    <row r="78" spans="5:10" s="107" customFormat="1" ht="15.75">
      <c r="E78" s="176"/>
      <c r="F78" s="176"/>
      <c r="G78" s="176"/>
      <c r="H78" s="176"/>
      <c r="I78" s="176"/>
      <c r="J78" s="176"/>
    </row>
    <row r="79" spans="5:10" s="107" customFormat="1" ht="15.75">
      <c r="E79" s="176"/>
      <c r="F79" s="176"/>
      <c r="G79" s="176"/>
      <c r="H79" s="176"/>
      <c r="I79" s="176"/>
      <c r="J79" s="176"/>
    </row>
    <row r="80" spans="5:10" s="107" customFormat="1" ht="15.75">
      <c r="E80" s="176"/>
      <c r="F80" s="176"/>
      <c r="G80" s="176"/>
      <c r="H80" s="176"/>
      <c r="I80" s="176"/>
      <c r="J80" s="176"/>
    </row>
    <row r="81" spans="5:10" s="107" customFormat="1" ht="15.75">
      <c r="E81" s="176"/>
      <c r="F81" s="176"/>
      <c r="G81" s="176"/>
      <c r="H81" s="176"/>
      <c r="I81" s="176"/>
      <c r="J81" s="176"/>
    </row>
    <row r="82" spans="5:10" s="107" customFormat="1" ht="15.75">
      <c r="E82" s="176"/>
      <c r="F82" s="176"/>
      <c r="G82" s="176"/>
      <c r="H82" s="176"/>
      <c r="I82" s="176"/>
      <c r="J82" s="176"/>
    </row>
    <row r="83" spans="5:10" s="107" customFormat="1" ht="15.75">
      <c r="E83" s="176"/>
      <c r="F83" s="176"/>
      <c r="G83" s="176"/>
      <c r="H83" s="176"/>
      <c r="I83" s="176"/>
      <c r="J83" s="176"/>
    </row>
    <row r="84" spans="5:10" s="107" customFormat="1" ht="15.75">
      <c r="E84" s="176"/>
      <c r="F84" s="176"/>
      <c r="G84" s="176"/>
      <c r="H84" s="176"/>
      <c r="I84" s="176"/>
      <c r="J84" s="176"/>
    </row>
    <row r="85" spans="5:10" s="107" customFormat="1" ht="15.75">
      <c r="E85" s="176"/>
      <c r="F85" s="176"/>
      <c r="G85" s="176"/>
      <c r="H85" s="176"/>
      <c r="I85" s="176"/>
      <c r="J85" s="176"/>
    </row>
    <row r="86" spans="5:10" s="107" customFormat="1" ht="15.75">
      <c r="E86" s="176"/>
      <c r="F86" s="176"/>
      <c r="G86" s="176"/>
      <c r="H86" s="176"/>
      <c r="I86" s="176"/>
      <c r="J86" s="176"/>
    </row>
    <row r="87" spans="5:10" s="107" customFormat="1" ht="15.75">
      <c r="E87" s="176"/>
      <c r="F87" s="176"/>
      <c r="G87" s="176"/>
      <c r="H87" s="176"/>
      <c r="I87" s="176"/>
      <c r="J87" s="176"/>
    </row>
    <row r="88" spans="5:10" s="107" customFormat="1" ht="15.75">
      <c r="E88" s="176"/>
      <c r="F88" s="176"/>
      <c r="G88" s="176"/>
      <c r="H88" s="176"/>
      <c r="I88" s="176"/>
      <c r="J88" s="176"/>
    </row>
    <row r="89" spans="5:10" s="107" customFormat="1" ht="15.75">
      <c r="E89" s="176"/>
      <c r="F89" s="176"/>
      <c r="G89" s="176"/>
      <c r="H89" s="176"/>
      <c r="I89" s="176"/>
      <c r="J89" s="176"/>
    </row>
    <row r="90" spans="5:10" s="107" customFormat="1" ht="15.75">
      <c r="E90" s="176"/>
      <c r="F90" s="176"/>
      <c r="G90" s="176"/>
      <c r="H90" s="176"/>
      <c r="I90" s="176"/>
      <c r="J90" s="176"/>
    </row>
    <row r="91" spans="5:10" s="107" customFormat="1" ht="15.75">
      <c r="E91" s="176"/>
      <c r="F91" s="176"/>
      <c r="G91" s="176"/>
      <c r="H91" s="176"/>
      <c r="I91" s="176"/>
      <c r="J91" s="176"/>
    </row>
    <row r="92" spans="5:10" s="107" customFormat="1" ht="15.75">
      <c r="E92" s="176"/>
      <c r="F92" s="176"/>
      <c r="G92" s="176"/>
      <c r="H92" s="176"/>
      <c r="I92" s="176"/>
      <c r="J92" s="176"/>
    </row>
    <row r="93" spans="5:10" s="107" customFormat="1" ht="15.75">
      <c r="E93" s="176"/>
      <c r="F93" s="176"/>
      <c r="G93" s="176"/>
      <c r="H93" s="176"/>
      <c r="I93" s="176"/>
      <c r="J93" s="176"/>
    </row>
    <row r="94" spans="5:10" s="107" customFormat="1" ht="15.75">
      <c r="E94" s="176"/>
      <c r="F94" s="176"/>
      <c r="G94" s="176"/>
      <c r="H94" s="176"/>
      <c r="I94" s="176"/>
      <c r="J94" s="176"/>
    </row>
    <row r="95" spans="5:10" s="107" customFormat="1" ht="15.75">
      <c r="E95" s="176"/>
      <c r="F95" s="176"/>
      <c r="G95" s="176"/>
      <c r="H95" s="176"/>
      <c r="I95" s="176"/>
      <c r="J95" s="176"/>
    </row>
    <row r="96" spans="5:10" s="107" customFormat="1" ht="15.75">
      <c r="E96" s="176"/>
      <c r="F96" s="176"/>
      <c r="G96" s="176"/>
      <c r="H96" s="176"/>
      <c r="I96" s="176"/>
      <c r="J96" s="176"/>
    </row>
    <row r="97" spans="5:10" s="107" customFormat="1" ht="15.75">
      <c r="E97" s="176"/>
      <c r="F97" s="176"/>
      <c r="G97" s="176"/>
      <c r="H97" s="176"/>
      <c r="I97" s="176"/>
      <c r="J97" s="176"/>
    </row>
    <row r="98" spans="5:10" s="107" customFormat="1" ht="15.75">
      <c r="E98" s="176"/>
      <c r="F98" s="176"/>
      <c r="G98" s="176"/>
      <c r="H98" s="176"/>
      <c r="I98" s="176"/>
      <c r="J98" s="176"/>
    </row>
    <row r="99" spans="5:10" s="107" customFormat="1" ht="15.75">
      <c r="E99" s="176"/>
      <c r="F99" s="176"/>
      <c r="G99" s="176"/>
      <c r="H99" s="176"/>
      <c r="I99" s="176"/>
      <c r="J99" s="176"/>
    </row>
    <row r="100" spans="5:10" s="107" customFormat="1" ht="15.75">
      <c r="E100" s="176"/>
      <c r="F100" s="176"/>
      <c r="G100" s="176"/>
      <c r="H100" s="176"/>
      <c r="I100" s="176"/>
      <c r="J100" s="176"/>
    </row>
    <row r="101" spans="5:10" s="107" customFormat="1" ht="15.75">
      <c r="E101" s="176"/>
      <c r="F101" s="176"/>
      <c r="G101" s="176"/>
      <c r="H101" s="176"/>
      <c r="I101" s="176"/>
      <c r="J101" s="176"/>
    </row>
    <row r="102" spans="5:10" s="107" customFormat="1" ht="15.75">
      <c r="E102" s="176"/>
      <c r="F102" s="176"/>
      <c r="G102" s="176"/>
      <c r="H102" s="176"/>
      <c r="I102" s="176"/>
      <c r="J102" s="176"/>
    </row>
    <row r="103" spans="5:10" s="107" customFormat="1" ht="15.75">
      <c r="E103" s="176"/>
      <c r="F103" s="176"/>
      <c r="G103" s="176"/>
      <c r="H103" s="176"/>
      <c r="I103" s="176"/>
      <c r="J103" s="176"/>
    </row>
    <row r="104" spans="5:10" s="107" customFormat="1" ht="15.75">
      <c r="E104" s="176"/>
      <c r="F104" s="176"/>
      <c r="G104" s="176"/>
      <c r="H104" s="176"/>
      <c r="I104" s="176"/>
      <c r="J104" s="176"/>
    </row>
    <row r="105" spans="5:10" s="107" customFormat="1" ht="15.75">
      <c r="E105" s="176"/>
      <c r="F105" s="176"/>
      <c r="G105" s="176"/>
      <c r="H105" s="176"/>
      <c r="I105" s="176"/>
      <c r="J105" s="176"/>
    </row>
    <row r="106" spans="5:10" s="107" customFormat="1" ht="15.75">
      <c r="E106" s="176"/>
      <c r="F106" s="176"/>
      <c r="G106" s="176"/>
      <c r="H106" s="176"/>
      <c r="I106" s="176"/>
      <c r="J106" s="176"/>
    </row>
    <row r="107" spans="5:10" s="107" customFormat="1" ht="15.75">
      <c r="E107" s="176"/>
      <c r="F107" s="176"/>
      <c r="G107" s="176"/>
      <c r="H107" s="176"/>
      <c r="I107" s="176"/>
      <c r="J107" s="176"/>
    </row>
    <row r="108" spans="5:10" s="107" customFormat="1" ht="15.75">
      <c r="E108" s="176"/>
      <c r="F108" s="176"/>
      <c r="G108" s="176"/>
      <c r="H108" s="176"/>
      <c r="I108" s="176"/>
      <c r="J108" s="176"/>
    </row>
    <row r="109" spans="5:10" s="107" customFormat="1" ht="15.75">
      <c r="E109" s="176"/>
      <c r="F109" s="176"/>
      <c r="G109" s="176"/>
      <c r="H109" s="176"/>
      <c r="I109" s="176"/>
      <c r="J109" s="176"/>
    </row>
    <row r="110" spans="5:10" s="107" customFormat="1" ht="15.75">
      <c r="E110" s="176"/>
      <c r="F110" s="176"/>
      <c r="G110" s="176"/>
      <c r="H110" s="176"/>
      <c r="I110" s="176"/>
      <c r="J110" s="176"/>
    </row>
    <row r="111" spans="5:10" s="107" customFormat="1" ht="15.75">
      <c r="E111" s="176"/>
      <c r="F111" s="176"/>
      <c r="G111" s="176"/>
      <c r="H111" s="176"/>
      <c r="I111" s="176"/>
      <c r="J111" s="176"/>
    </row>
    <row r="112" spans="5:10" s="107" customFormat="1" ht="15.75">
      <c r="E112" s="176"/>
      <c r="F112" s="176"/>
      <c r="G112" s="176"/>
      <c r="H112" s="176"/>
      <c r="I112" s="176"/>
      <c r="J112" s="176"/>
    </row>
    <row r="113" spans="5:10" s="107" customFormat="1" ht="15.75">
      <c r="E113" s="176"/>
      <c r="F113" s="176"/>
      <c r="G113" s="176"/>
      <c r="H113" s="176"/>
      <c r="I113" s="176"/>
      <c r="J113" s="176"/>
    </row>
    <row r="114" spans="5:10" s="107" customFormat="1" ht="15.75">
      <c r="E114" s="176"/>
      <c r="F114" s="176"/>
      <c r="G114" s="176"/>
      <c r="H114" s="176"/>
      <c r="I114" s="176"/>
      <c r="J114" s="176"/>
    </row>
    <row r="115" spans="5:10" s="107" customFormat="1" ht="15.75">
      <c r="E115" s="176"/>
      <c r="F115" s="176"/>
      <c r="G115" s="176"/>
      <c r="H115" s="176"/>
      <c r="I115" s="176"/>
      <c r="J115" s="176"/>
    </row>
    <row r="116" spans="5:10" s="107" customFormat="1" ht="15.75">
      <c r="E116" s="176"/>
      <c r="F116" s="176"/>
      <c r="G116" s="176"/>
      <c r="H116" s="176"/>
      <c r="I116" s="176"/>
      <c r="J116" s="176"/>
    </row>
    <row r="117" spans="5:10" s="107" customFormat="1" ht="15.75">
      <c r="E117" s="176"/>
      <c r="F117" s="176"/>
      <c r="G117" s="176"/>
      <c r="H117" s="176"/>
      <c r="I117" s="176"/>
      <c r="J117" s="176"/>
    </row>
    <row r="118" spans="5:10" s="107" customFormat="1" ht="15.75">
      <c r="E118" s="176"/>
      <c r="F118" s="176"/>
      <c r="G118" s="176"/>
      <c r="H118" s="176"/>
      <c r="I118" s="176"/>
      <c r="J118" s="176"/>
    </row>
    <row r="119" spans="5:10" s="107" customFormat="1" ht="15.75">
      <c r="E119" s="176"/>
      <c r="F119" s="176"/>
      <c r="G119" s="176"/>
      <c r="H119" s="176"/>
      <c r="I119" s="176"/>
      <c r="J119" s="176"/>
    </row>
    <row r="120" spans="5:10" s="107" customFormat="1" ht="15.75">
      <c r="E120" s="176"/>
      <c r="F120" s="176"/>
      <c r="G120" s="176"/>
      <c r="H120" s="176"/>
      <c r="I120" s="176"/>
      <c r="J120" s="176"/>
    </row>
    <row r="121" spans="5:10" s="107" customFormat="1" ht="15.75">
      <c r="E121" s="176"/>
      <c r="F121" s="176"/>
      <c r="G121" s="176"/>
      <c r="H121" s="176"/>
      <c r="I121" s="176"/>
      <c r="J121" s="176"/>
    </row>
    <row r="122" spans="5:10" s="107" customFormat="1" ht="15.75">
      <c r="E122" s="176"/>
      <c r="F122" s="176"/>
      <c r="G122" s="176"/>
      <c r="H122" s="176"/>
      <c r="I122" s="176"/>
      <c r="J122" s="176"/>
    </row>
    <row r="123" spans="5:10" s="107" customFormat="1" ht="15.75">
      <c r="E123" s="176"/>
      <c r="F123" s="176"/>
      <c r="G123" s="176"/>
      <c r="H123" s="176"/>
      <c r="I123" s="176"/>
      <c r="J123" s="176"/>
    </row>
    <row r="124" spans="5:10" s="107" customFormat="1" ht="15.75">
      <c r="E124" s="176"/>
      <c r="F124" s="176"/>
      <c r="G124" s="176"/>
      <c r="H124" s="176"/>
      <c r="I124" s="176"/>
      <c r="J124" s="176"/>
    </row>
    <row r="125" spans="5:10" s="107" customFormat="1" ht="15.75">
      <c r="E125" s="176"/>
      <c r="F125" s="176"/>
      <c r="G125" s="176"/>
      <c r="H125" s="176"/>
      <c r="I125" s="176"/>
      <c r="J125" s="176"/>
    </row>
    <row r="126" spans="5:10" s="107" customFormat="1" ht="15.75">
      <c r="E126" s="176"/>
      <c r="F126" s="176"/>
      <c r="G126" s="176"/>
      <c r="H126" s="176"/>
      <c r="I126" s="176"/>
      <c r="J126" s="176"/>
    </row>
    <row r="127" spans="5:10" s="107" customFormat="1" ht="15.75">
      <c r="E127" s="176"/>
      <c r="F127" s="176"/>
      <c r="G127" s="176"/>
      <c r="H127" s="176"/>
      <c r="I127" s="176"/>
      <c r="J127" s="176"/>
    </row>
    <row r="128" spans="5:10" s="107" customFormat="1" ht="15.75">
      <c r="E128" s="176"/>
      <c r="F128" s="176"/>
      <c r="G128" s="176"/>
      <c r="H128" s="176"/>
      <c r="I128" s="176"/>
      <c r="J128" s="176"/>
    </row>
    <row r="129" spans="5:10" s="107" customFormat="1" ht="15.75">
      <c r="E129" s="176"/>
      <c r="F129" s="176"/>
      <c r="G129" s="176"/>
      <c r="H129" s="176"/>
      <c r="I129" s="176"/>
      <c r="J129" s="176"/>
    </row>
    <row r="130" spans="5:10" s="107" customFormat="1" ht="15.75">
      <c r="E130" s="176"/>
      <c r="F130" s="176"/>
      <c r="G130" s="176"/>
      <c r="H130" s="176"/>
      <c r="I130" s="176"/>
      <c r="J130" s="176"/>
    </row>
    <row r="131" spans="5:10" s="107" customFormat="1" ht="15.75">
      <c r="E131" s="176"/>
      <c r="F131" s="176"/>
      <c r="G131" s="176"/>
      <c r="H131" s="176"/>
      <c r="I131" s="176"/>
      <c r="J131" s="176"/>
    </row>
    <row r="132" spans="5:10" s="107" customFormat="1" ht="15.75">
      <c r="E132" s="176"/>
      <c r="F132" s="176"/>
      <c r="G132" s="176"/>
      <c r="H132" s="176"/>
      <c r="I132" s="176"/>
      <c r="J132" s="176"/>
    </row>
    <row r="133" spans="5:10" s="107" customFormat="1" ht="15.75">
      <c r="E133" s="176"/>
      <c r="F133" s="176"/>
      <c r="G133" s="176"/>
      <c r="H133" s="176"/>
      <c r="I133" s="176"/>
      <c r="J133" s="176"/>
    </row>
    <row r="134" spans="5:10" s="107" customFormat="1" ht="15.75">
      <c r="E134" s="176"/>
      <c r="F134" s="176"/>
      <c r="G134" s="176"/>
      <c r="H134" s="176"/>
      <c r="I134" s="176"/>
      <c r="J134" s="176"/>
    </row>
    <row r="135" spans="5:10" s="107" customFormat="1" ht="15.75">
      <c r="E135" s="176"/>
      <c r="F135" s="176"/>
      <c r="G135" s="176"/>
      <c r="H135" s="176"/>
      <c r="I135" s="176"/>
      <c r="J135" s="176"/>
    </row>
    <row r="136" spans="5:10" s="107" customFormat="1" ht="15.75">
      <c r="E136" s="176"/>
      <c r="F136" s="176"/>
      <c r="G136" s="176"/>
      <c r="H136" s="176"/>
      <c r="I136" s="176"/>
      <c r="J136" s="176"/>
    </row>
    <row r="137" spans="5:10" s="107" customFormat="1" ht="15.75">
      <c r="E137" s="176"/>
      <c r="F137" s="176"/>
      <c r="G137" s="176"/>
      <c r="H137" s="176"/>
      <c r="I137" s="176"/>
      <c r="J137" s="176"/>
    </row>
    <row r="138" spans="5:10" s="107" customFormat="1" ht="15.75">
      <c r="E138" s="176"/>
      <c r="F138" s="176"/>
      <c r="G138" s="176"/>
      <c r="H138" s="176"/>
      <c r="I138" s="176"/>
      <c r="J138" s="176"/>
    </row>
    <row r="139" spans="5:10" s="107" customFormat="1" ht="15.75">
      <c r="E139" s="176"/>
      <c r="F139" s="176"/>
      <c r="G139" s="176"/>
      <c r="H139" s="176"/>
      <c r="I139" s="176"/>
      <c r="J139" s="176"/>
    </row>
    <row r="140" spans="5:10" s="107" customFormat="1" ht="15.75">
      <c r="E140" s="176"/>
      <c r="F140" s="176"/>
      <c r="G140" s="176"/>
      <c r="H140" s="176"/>
      <c r="I140" s="176"/>
      <c r="J140" s="176"/>
    </row>
    <row r="141" spans="5:10" s="107" customFormat="1" ht="15.75">
      <c r="E141" s="176"/>
      <c r="F141" s="176"/>
      <c r="G141" s="176"/>
      <c r="H141" s="176"/>
      <c r="I141" s="176"/>
      <c r="J141" s="176"/>
    </row>
    <row r="142" spans="5:10" s="107" customFormat="1" ht="15.75">
      <c r="E142" s="176"/>
      <c r="F142" s="176"/>
      <c r="G142" s="176"/>
      <c r="H142" s="176"/>
      <c r="I142" s="176"/>
      <c r="J142" s="176"/>
    </row>
    <row r="143" spans="5:10" s="107" customFormat="1" ht="15.75">
      <c r="E143" s="176"/>
      <c r="F143" s="176"/>
      <c r="G143" s="176"/>
      <c r="H143" s="176"/>
      <c r="I143" s="176"/>
      <c r="J143" s="176"/>
    </row>
    <row r="144" spans="5:10" s="107" customFormat="1" ht="15.75">
      <c r="E144" s="176"/>
      <c r="F144" s="176"/>
      <c r="G144" s="176"/>
      <c r="H144" s="176"/>
      <c r="I144" s="176"/>
      <c r="J144" s="176"/>
    </row>
    <row r="145" spans="5:10" s="107" customFormat="1" ht="15.75">
      <c r="E145" s="176"/>
      <c r="F145" s="176"/>
      <c r="G145" s="176"/>
      <c r="H145" s="176"/>
      <c r="I145" s="176"/>
      <c r="J145" s="176"/>
    </row>
    <row r="146" spans="5:10" s="107" customFormat="1" ht="15.75">
      <c r="E146" s="176"/>
      <c r="F146" s="176"/>
      <c r="G146" s="176"/>
      <c r="H146" s="176"/>
      <c r="I146" s="176"/>
      <c r="J146" s="176"/>
    </row>
    <row r="147" spans="5:10" s="107" customFormat="1" ht="15.75">
      <c r="E147" s="176"/>
      <c r="F147" s="176"/>
      <c r="G147" s="176"/>
      <c r="H147" s="176"/>
      <c r="I147" s="176"/>
      <c r="J147" s="176"/>
    </row>
    <row r="148" spans="5:10" s="107" customFormat="1" ht="15.75">
      <c r="E148" s="176"/>
      <c r="F148" s="176"/>
      <c r="G148" s="176"/>
      <c r="H148" s="176"/>
      <c r="I148" s="176"/>
      <c r="J148" s="176"/>
    </row>
    <row r="149" spans="5:10" s="107" customFormat="1" ht="15.75">
      <c r="E149" s="176"/>
      <c r="F149" s="176"/>
      <c r="G149" s="176"/>
      <c r="H149" s="176"/>
      <c r="I149" s="176"/>
      <c r="J149" s="176"/>
    </row>
    <row r="150" spans="5:10" s="107" customFormat="1" ht="15.75">
      <c r="E150" s="176"/>
      <c r="F150" s="176"/>
      <c r="G150" s="176"/>
      <c r="H150" s="176"/>
      <c r="I150" s="176"/>
      <c r="J150" s="176"/>
    </row>
    <row r="151" spans="5:10" s="107" customFormat="1" ht="15.75">
      <c r="E151" s="176"/>
      <c r="F151" s="176"/>
      <c r="G151" s="176"/>
      <c r="H151" s="176"/>
      <c r="I151" s="176"/>
      <c r="J151" s="176"/>
    </row>
    <row r="152" spans="5:10" s="107" customFormat="1" ht="15.75">
      <c r="E152" s="176"/>
      <c r="F152" s="176"/>
      <c r="G152" s="176"/>
      <c r="H152" s="176"/>
      <c r="I152" s="176"/>
      <c r="J152" s="176"/>
    </row>
    <row r="153" spans="5:10" s="107" customFormat="1" ht="15.75">
      <c r="E153" s="176"/>
      <c r="F153" s="176"/>
      <c r="G153" s="176"/>
      <c r="H153" s="176"/>
      <c r="I153" s="176"/>
      <c r="J153" s="176"/>
    </row>
    <row r="154" spans="5:10" s="107" customFormat="1" ht="15.75">
      <c r="E154" s="176"/>
      <c r="F154" s="176"/>
      <c r="G154" s="176"/>
      <c r="H154" s="176"/>
      <c r="I154" s="176"/>
      <c r="J154" s="176"/>
    </row>
    <row r="155" spans="5:10" s="107" customFormat="1" ht="15.75">
      <c r="E155" s="176"/>
      <c r="F155" s="176"/>
      <c r="G155" s="176"/>
      <c r="H155" s="176"/>
      <c r="I155" s="176"/>
      <c r="J155" s="176"/>
    </row>
    <row r="156" spans="5:10" s="107" customFormat="1" ht="15.75">
      <c r="E156" s="176"/>
      <c r="F156" s="176"/>
      <c r="G156" s="176"/>
      <c r="H156" s="176"/>
      <c r="I156" s="176"/>
      <c r="J156" s="176"/>
    </row>
    <row r="157" spans="5:10" s="107" customFormat="1" ht="15.75">
      <c r="E157" s="176"/>
      <c r="F157" s="176"/>
      <c r="G157" s="176"/>
      <c r="H157" s="176"/>
      <c r="I157" s="176"/>
      <c r="J157" s="176"/>
    </row>
    <row r="158" spans="5:10" s="107" customFormat="1" ht="15.75">
      <c r="E158" s="176"/>
      <c r="F158" s="176"/>
      <c r="G158" s="176"/>
      <c r="H158" s="176"/>
      <c r="I158" s="176"/>
      <c r="J158" s="176"/>
    </row>
    <row r="159" spans="5:10" s="107" customFormat="1" ht="15.75">
      <c r="E159" s="176"/>
      <c r="F159" s="176"/>
      <c r="G159" s="176"/>
      <c r="H159" s="176"/>
      <c r="I159" s="176"/>
      <c r="J159" s="176"/>
    </row>
    <row r="160" spans="5:10" s="107" customFormat="1" ht="15.75">
      <c r="E160" s="176"/>
      <c r="F160" s="176"/>
      <c r="G160" s="176"/>
      <c r="H160" s="176"/>
      <c r="I160" s="176"/>
      <c r="J160" s="176"/>
    </row>
    <row r="161" spans="5:10" s="107" customFormat="1" ht="15.75">
      <c r="E161" s="176"/>
      <c r="F161" s="176"/>
      <c r="G161" s="176"/>
      <c r="H161" s="176"/>
      <c r="I161" s="176"/>
      <c r="J161" s="176"/>
    </row>
    <row r="162" spans="5:10" s="107" customFormat="1" ht="15.75">
      <c r="E162" s="176"/>
      <c r="F162" s="176"/>
      <c r="G162" s="176"/>
      <c r="H162" s="176"/>
      <c r="I162" s="176"/>
      <c r="J162" s="176"/>
    </row>
    <row r="163" spans="5:10" s="107" customFormat="1" ht="15.75">
      <c r="E163" s="176"/>
      <c r="F163" s="176"/>
      <c r="G163" s="176"/>
      <c r="H163" s="176"/>
      <c r="I163" s="176"/>
      <c r="J163" s="176"/>
    </row>
    <row r="164" spans="5:10" s="107" customFormat="1" ht="15.75">
      <c r="E164" s="176"/>
      <c r="F164" s="176"/>
      <c r="G164" s="176"/>
      <c r="H164" s="176"/>
      <c r="I164" s="176"/>
      <c r="J164" s="176"/>
    </row>
    <row r="165" spans="5:10" s="107" customFormat="1" ht="15.75">
      <c r="E165" s="176"/>
      <c r="F165" s="176"/>
      <c r="G165" s="176"/>
      <c r="H165" s="176"/>
      <c r="I165" s="176"/>
      <c r="J165" s="176"/>
    </row>
    <row r="166" spans="5:10" s="107" customFormat="1" ht="15.75">
      <c r="E166" s="176"/>
      <c r="F166" s="176"/>
      <c r="G166" s="176"/>
      <c r="H166" s="176"/>
      <c r="I166" s="176"/>
      <c r="J166" s="176"/>
    </row>
    <row r="167" spans="5:10" s="107" customFormat="1" ht="15.75">
      <c r="E167" s="176"/>
      <c r="F167" s="176"/>
      <c r="G167" s="176"/>
      <c r="H167" s="176"/>
      <c r="I167" s="176"/>
      <c r="J167" s="176"/>
    </row>
    <row r="168" spans="5:10" s="107" customFormat="1" ht="15.75">
      <c r="E168" s="176"/>
      <c r="F168" s="176"/>
      <c r="G168" s="176"/>
      <c r="H168" s="176"/>
      <c r="I168" s="176"/>
      <c r="J168" s="176"/>
    </row>
    <row r="169" spans="5:10" s="107" customFormat="1" ht="15.75">
      <c r="E169" s="176"/>
      <c r="F169" s="176"/>
      <c r="G169" s="176"/>
      <c r="H169" s="176"/>
      <c r="I169" s="176"/>
      <c r="J169" s="176"/>
    </row>
    <row r="170" spans="5:10" s="107" customFormat="1" ht="15.75">
      <c r="E170" s="176"/>
      <c r="F170" s="176"/>
      <c r="G170" s="176"/>
      <c r="H170" s="176"/>
      <c r="I170" s="176"/>
      <c r="J170" s="176"/>
    </row>
    <row r="171" spans="5:10" s="107" customFormat="1" ht="15.75">
      <c r="E171" s="176"/>
      <c r="F171" s="176"/>
      <c r="G171" s="176"/>
      <c r="H171" s="176"/>
      <c r="I171" s="176"/>
      <c r="J171" s="176"/>
    </row>
    <row r="172" spans="5:10" s="107" customFormat="1" ht="15.75">
      <c r="E172" s="176"/>
      <c r="F172" s="176"/>
      <c r="G172" s="176"/>
      <c r="H172" s="176"/>
      <c r="I172" s="176"/>
      <c r="J172" s="176"/>
    </row>
    <row r="173" spans="5:10" s="107" customFormat="1" ht="15.75">
      <c r="E173" s="176"/>
      <c r="F173" s="176"/>
      <c r="G173" s="176"/>
      <c r="H173" s="176"/>
      <c r="I173" s="176"/>
      <c r="J173" s="176"/>
    </row>
    <row r="174" spans="5:10" s="107" customFormat="1" ht="15.75">
      <c r="E174" s="176"/>
      <c r="F174" s="176"/>
      <c r="G174" s="176"/>
      <c r="H174" s="176"/>
      <c r="I174" s="176"/>
      <c r="J174" s="176"/>
    </row>
    <row r="175" spans="5:10" s="107" customFormat="1" ht="15.75">
      <c r="E175" s="176"/>
      <c r="F175" s="176"/>
      <c r="G175" s="176"/>
      <c r="H175" s="176"/>
      <c r="I175" s="176"/>
      <c r="J175" s="176"/>
    </row>
    <row r="176" spans="5:10" s="107" customFormat="1" ht="15.75">
      <c r="E176" s="176"/>
      <c r="F176" s="176"/>
      <c r="G176" s="176"/>
      <c r="H176" s="176"/>
      <c r="I176" s="176"/>
      <c r="J176" s="176"/>
    </row>
    <row r="177" spans="5:10" s="107" customFormat="1" ht="15.75">
      <c r="E177" s="176"/>
      <c r="F177" s="176"/>
      <c r="G177" s="176"/>
      <c r="H177" s="176"/>
      <c r="I177" s="176"/>
      <c r="J177" s="176"/>
    </row>
    <row r="178" spans="5:10" s="107" customFormat="1" ht="15.75">
      <c r="E178" s="176"/>
      <c r="F178" s="176"/>
      <c r="G178" s="176"/>
      <c r="H178" s="176"/>
      <c r="I178" s="176"/>
      <c r="J178" s="176"/>
    </row>
    <row r="179" spans="5:10" s="107" customFormat="1" ht="15.75">
      <c r="E179" s="176"/>
      <c r="F179" s="176"/>
      <c r="G179" s="176"/>
      <c r="H179" s="176"/>
      <c r="I179" s="176"/>
      <c r="J179" s="176"/>
    </row>
    <row r="180" spans="5:10" s="107" customFormat="1" ht="15.75">
      <c r="E180" s="176"/>
      <c r="F180" s="176"/>
      <c r="G180" s="176"/>
      <c r="H180" s="176"/>
      <c r="I180" s="176"/>
      <c r="J180" s="176"/>
    </row>
    <row r="181" spans="5:10" s="107" customFormat="1" ht="15.75">
      <c r="E181" s="176"/>
      <c r="F181" s="176"/>
      <c r="G181" s="176"/>
      <c r="H181" s="176"/>
      <c r="I181" s="176"/>
      <c r="J181" s="176"/>
    </row>
    <row r="182" spans="5:10" s="107" customFormat="1" ht="15.75">
      <c r="E182" s="176"/>
      <c r="F182" s="176"/>
      <c r="G182" s="176"/>
      <c r="H182" s="176"/>
      <c r="I182" s="176"/>
      <c r="J182" s="176"/>
    </row>
    <row r="183" spans="5:10" s="107" customFormat="1" ht="15.75">
      <c r="E183" s="176"/>
      <c r="F183" s="176"/>
      <c r="G183" s="176"/>
      <c r="H183" s="176"/>
      <c r="I183" s="176"/>
      <c r="J183" s="176"/>
    </row>
    <row r="184" spans="5:10" s="107" customFormat="1" ht="15.75">
      <c r="E184" s="176"/>
      <c r="F184" s="176"/>
      <c r="G184" s="176"/>
      <c r="H184" s="176"/>
      <c r="I184" s="176"/>
      <c r="J184" s="176"/>
    </row>
    <row r="185" spans="5:10" s="107" customFormat="1" ht="15.75">
      <c r="E185" s="176"/>
      <c r="F185" s="176"/>
      <c r="G185" s="176"/>
      <c r="H185" s="176"/>
      <c r="I185" s="176"/>
      <c r="J185" s="176"/>
    </row>
    <row r="186" spans="5:10" s="107" customFormat="1" ht="15.75">
      <c r="E186" s="176"/>
      <c r="F186" s="176"/>
      <c r="G186" s="176"/>
      <c r="H186" s="176"/>
      <c r="I186" s="176"/>
      <c r="J186" s="176"/>
    </row>
    <row r="187" spans="5:10" s="107" customFormat="1" ht="15.75">
      <c r="E187" s="176"/>
      <c r="F187" s="176"/>
      <c r="G187" s="176"/>
      <c r="H187" s="176"/>
      <c r="I187" s="176"/>
      <c r="J187" s="176"/>
    </row>
    <row r="188" spans="5:10" s="107" customFormat="1" ht="15.75">
      <c r="E188" s="176"/>
      <c r="F188" s="176"/>
      <c r="G188" s="176"/>
      <c r="H188" s="176"/>
      <c r="I188" s="176"/>
      <c r="J188" s="176"/>
    </row>
    <row r="189" spans="5:10" s="107" customFormat="1" ht="15.75">
      <c r="E189" s="176"/>
      <c r="F189" s="176"/>
      <c r="G189" s="176"/>
      <c r="H189" s="176"/>
      <c r="I189" s="176"/>
      <c r="J189" s="176"/>
    </row>
    <row r="190" spans="5:10" s="107" customFormat="1" ht="15.75">
      <c r="E190" s="176"/>
      <c r="F190" s="176"/>
      <c r="G190" s="176"/>
      <c r="H190" s="176"/>
      <c r="I190" s="176"/>
      <c r="J190" s="176"/>
    </row>
    <row r="191" spans="5:10" s="107" customFormat="1" ht="15.75">
      <c r="E191" s="176"/>
      <c r="F191" s="176"/>
      <c r="G191" s="176"/>
      <c r="H191" s="176"/>
      <c r="I191" s="176"/>
      <c r="J191" s="176"/>
    </row>
    <row r="192" spans="5:10" s="107" customFormat="1" ht="15.75">
      <c r="E192" s="176"/>
      <c r="F192" s="176"/>
      <c r="G192" s="176"/>
      <c r="H192" s="176"/>
      <c r="I192" s="176"/>
      <c r="J192" s="176"/>
    </row>
    <row r="193" spans="5:10" s="107" customFormat="1" ht="15.75">
      <c r="E193" s="176"/>
      <c r="F193" s="176"/>
      <c r="G193" s="176"/>
      <c r="H193" s="176"/>
      <c r="I193" s="176"/>
      <c r="J193" s="176"/>
    </row>
    <row r="194" spans="5:10" s="107" customFormat="1" ht="15.75">
      <c r="E194" s="176"/>
      <c r="F194" s="176"/>
      <c r="G194" s="176"/>
      <c r="H194" s="176"/>
      <c r="I194" s="176"/>
      <c r="J194" s="176"/>
    </row>
    <row r="195" spans="5:10" s="107" customFormat="1" ht="15.75">
      <c r="E195" s="176"/>
      <c r="F195" s="176"/>
      <c r="G195" s="176"/>
      <c r="H195" s="176"/>
      <c r="I195" s="176"/>
      <c r="J195" s="176"/>
    </row>
    <row r="196" spans="5:10" s="107" customFormat="1" ht="15.75">
      <c r="E196" s="176"/>
      <c r="F196" s="176"/>
      <c r="G196" s="176"/>
      <c r="H196" s="176"/>
      <c r="I196" s="176"/>
      <c r="J196" s="176"/>
    </row>
    <row r="197" spans="5:10" s="107" customFormat="1" ht="15.75">
      <c r="E197" s="176"/>
      <c r="F197" s="176"/>
      <c r="G197" s="176"/>
      <c r="H197" s="176"/>
      <c r="I197" s="176"/>
      <c r="J197" s="176"/>
    </row>
    <row r="198" spans="5:10" s="107" customFormat="1" ht="15.75">
      <c r="E198" s="176"/>
      <c r="F198" s="176"/>
      <c r="G198" s="176"/>
      <c r="H198" s="176"/>
      <c r="I198" s="176"/>
      <c r="J198" s="176"/>
    </row>
    <row r="199" spans="5:10" s="107" customFormat="1" ht="15.75">
      <c r="E199" s="176"/>
      <c r="F199" s="176"/>
      <c r="G199" s="176"/>
      <c r="H199" s="176"/>
      <c r="I199" s="176"/>
      <c r="J199" s="176"/>
    </row>
    <row r="200" spans="5:10" s="107" customFormat="1" ht="15.75">
      <c r="E200" s="176"/>
      <c r="F200" s="176"/>
      <c r="G200" s="176"/>
      <c r="H200" s="176"/>
      <c r="I200" s="176"/>
      <c r="J200" s="176"/>
    </row>
    <row r="201" spans="5:10" s="107" customFormat="1" ht="15.75">
      <c r="E201" s="176"/>
      <c r="F201" s="176"/>
      <c r="G201" s="176"/>
      <c r="H201" s="176"/>
      <c r="I201" s="176"/>
      <c r="J201" s="176"/>
    </row>
    <row r="202" spans="5:10" s="107" customFormat="1" ht="15.75">
      <c r="E202" s="176"/>
      <c r="F202" s="176"/>
      <c r="G202" s="176"/>
      <c r="H202" s="176"/>
      <c r="I202" s="176"/>
      <c r="J202" s="176"/>
    </row>
    <row r="203" spans="5:10" s="107" customFormat="1" ht="15.75">
      <c r="E203" s="176"/>
      <c r="F203" s="176"/>
      <c r="G203" s="176"/>
      <c r="H203" s="176"/>
      <c r="I203" s="176"/>
      <c r="J203" s="176"/>
    </row>
    <row r="204" spans="5:10" s="107" customFormat="1" ht="15.75">
      <c r="E204" s="176"/>
      <c r="F204" s="176"/>
      <c r="G204" s="176"/>
      <c r="H204" s="176"/>
      <c r="I204" s="176"/>
      <c r="J204" s="176"/>
    </row>
    <row r="205" spans="5:10" s="107" customFormat="1" ht="15.75">
      <c r="E205" s="176"/>
      <c r="F205" s="176"/>
      <c r="G205" s="176"/>
      <c r="H205" s="176"/>
      <c r="I205" s="176"/>
      <c r="J205" s="176"/>
    </row>
    <row r="206" spans="5:10" s="107" customFormat="1" ht="15.75">
      <c r="E206" s="176"/>
      <c r="F206" s="176"/>
      <c r="G206" s="176"/>
      <c r="H206" s="176"/>
      <c r="I206" s="176"/>
      <c r="J206" s="176"/>
    </row>
    <row r="207" spans="5:10" s="107" customFormat="1" ht="15.75">
      <c r="E207" s="176"/>
      <c r="F207" s="176"/>
      <c r="G207" s="176"/>
      <c r="H207" s="176"/>
      <c r="I207" s="176"/>
      <c r="J207" s="176"/>
    </row>
    <row r="208" spans="5:10" s="107" customFormat="1" ht="15.75">
      <c r="E208" s="176"/>
      <c r="F208" s="176"/>
      <c r="G208" s="176"/>
      <c r="H208" s="176"/>
      <c r="I208" s="176"/>
      <c r="J208" s="176"/>
    </row>
    <row r="209" spans="5:10" s="107" customFormat="1" ht="15.75">
      <c r="E209" s="176"/>
      <c r="F209" s="176"/>
      <c r="G209" s="176"/>
      <c r="H209" s="176"/>
      <c r="I209" s="176"/>
      <c r="J209" s="176"/>
    </row>
    <row r="210" spans="5:10" s="107" customFormat="1" ht="15.75">
      <c r="E210" s="176"/>
      <c r="F210" s="176"/>
      <c r="G210" s="176"/>
      <c r="H210" s="176"/>
      <c r="I210" s="176"/>
      <c r="J210" s="176"/>
    </row>
    <row r="211" spans="5:10" s="107" customFormat="1" ht="15.75">
      <c r="E211" s="176"/>
      <c r="F211" s="176"/>
      <c r="G211" s="176"/>
      <c r="H211" s="176"/>
      <c r="I211" s="176"/>
      <c r="J211" s="176"/>
    </row>
    <row r="212" spans="5:10" s="107" customFormat="1" ht="15.75">
      <c r="E212" s="176"/>
      <c r="F212" s="176"/>
      <c r="G212" s="176"/>
      <c r="H212" s="176"/>
      <c r="I212" s="176"/>
      <c r="J212" s="176"/>
    </row>
    <row r="213" spans="5:10" s="107" customFormat="1" ht="15.75">
      <c r="E213" s="176"/>
      <c r="F213" s="176"/>
      <c r="G213" s="176"/>
      <c r="H213" s="176"/>
      <c r="I213" s="176"/>
      <c r="J213" s="176"/>
    </row>
    <row r="214" spans="5:10" s="107" customFormat="1" ht="15.75">
      <c r="E214" s="176"/>
      <c r="F214" s="176"/>
      <c r="G214" s="176"/>
      <c r="H214" s="176"/>
      <c r="I214" s="176"/>
      <c r="J214" s="176"/>
    </row>
    <row r="215" spans="5:10" s="107" customFormat="1" ht="15.75">
      <c r="E215" s="176"/>
      <c r="F215" s="176"/>
      <c r="G215" s="176"/>
      <c r="H215" s="176"/>
      <c r="I215" s="176"/>
      <c r="J215" s="176"/>
    </row>
    <row r="216" spans="5:10" s="107" customFormat="1" ht="15.75">
      <c r="E216" s="176"/>
      <c r="F216" s="176"/>
      <c r="G216" s="176"/>
      <c r="H216" s="176"/>
      <c r="I216" s="176"/>
      <c r="J216" s="176"/>
    </row>
    <row r="217" spans="5:10" s="107" customFormat="1" ht="15.75">
      <c r="E217" s="176"/>
      <c r="F217" s="176"/>
      <c r="G217" s="176"/>
      <c r="H217" s="176"/>
      <c r="I217" s="176"/>
      <c r="J217" s="176"/>
    </row>
    <row r="218" spans="5:10" s="107" customFormat="1" ht="15.75">
      <c r="E218" s="176"/>
      <c r="F218" s="176"/>
      <c r="G218" s="176"/>
      <c r="H218" s="176"/>
      <c r="I218" s="176"/>
      <c r="J218" s="176"/>
    </row>
    <row r="219" spans="5:10" s="107" customFormat="1" ht="15.75">
      <c r="E219" s="176"/>
      <c r="F219" s="176"/>
      <c r="G219" s="176"/>
      <c r="H219" s="176"/>
      <c r="I219" s="176"/>
      <c r="J219" s="176"/>
    </row>
    <row r="220" spans="5:10" s="107" customFormat="1" ht="15.75">
      <c r="E220" s="176"/>
      <c r="F220" s="176"/>
      <c r="G220" s="176"/>
      <c r="H220" s="176"/>
      <c r="I220" s="176"/>
      <c r="J220" s="176"/>
    </row>
    <row r="221" spans="5:10" s="107" customFormat="1" ht="15.75">
      <c r="E221" s="176"/>
      <c r="F221" s="176"/>
      <c r="G221" s="176"/>
      <c r="H221" s="176"/>
      <c r="I221" s="176"/>
      <c r="J221" s="176"/>
    </row>
    <row r="222" spans="5:10" s="107" customFormat="1" ht="15.75">
      <c r="E222" s="176"/>
      <c r="F222" s="176"/>
      <c r="G222" s="176"/>
      <c r="H222" s="176"/>
      <c r="I222" s="176"/>
      <c r="J222" s="176"/>
    </row>
    <row r="223" spans="5:10" s="107" customFormat="1" ht="15.75">
      <c r="E223" s="176"/>
      <c r="F223" s="176"/>
      <c r="G223" s="176"/>
      <c r="H223" s="176"/>
      <c r="I223" s="176"/>
      <c r="J223" s="176"/>
    </row>
    <row r="224" spans="5:10" s="107" customFormat="1" ht="15.75">
      <c r="E224" s="176"/>
      <c r="F224" s="176"/>
      <c r="G224" s="176"/>
      <c r="H224" s="176"/>
      <c r="I224" s="176"/>
      <c r="J224" s="176"/>
    </row>
    <row r="225" spans="5:10" s="107" customFormat="1" ht="15.75">
      <c r="E225" s="176"/>
      <c r="F225" s="176"/>
      <c r="G225" s="176"/>
      <c r="H225" s="176"/>
      <c r="I225" s="176"/>
      <c r="J225" s="176"/>
    </row>
    <row r="226" spans="5:10" s="107" customFormat="1" ht="15.75">
      <c r="E226" s="176"/>
      <c r="F226" s="176"/>
      <c r="G226" s="176"/>
      <c r="H226" s="176"/>
      <c r="I226" s="176"/>
      <c r="J226" s="176"/>
    </row>
    <row r="227" spans="5:10" s="107" customFormat="1" ht="15.75">
      <c r="E227" s="176"/>
      <c r="F227" s="176"/>
      <c r="G227" s="176"/>
      <c r="H227" s="176"/>
      <c r="I227" s="176"/>
      <c r="J227" s="176"/>
    </row>
    <row r="228" spans="5:10" s="107" customFormat="1" ht="15.75">
      <c r="E228" s="176"/>
      <c r="F228" s="176"/>
      <c r="G228" s="176"/>
      <c r="H228" s="176"/>
      <c r="I228" s="176"/>
      <c r="J228" s="176"/>
    </row>
    <row r="229" spans="5:10" s="107" customFormat="1" ht="15.75">
      <c r="E229" s="176"/>
      <c r="F229" s="176"/>
      <c r="G229" s="176"/>
      <c r="H229" s="176"/>
      <c r="I229" s="176"/>
      <c r="J229" s="176"/>
    </row>
    <row r="230" spans="5:10" s="107" customFormat="1" ht="15.75">
      <c r="E230" s="176"/>
      <c r="F230" s="176"/>
      <c r="G230" s="176"/>
      <c r="H230" s="176"/>
      <c r="I230" s="176"/>
      <c r="J230" s="176"/>
    </row>
    <row r="231" spans="5:10" s="107" customFormat="1" ht="15.75">
      <c r="E231" s="176"/>
      <c r="F231" s="176"/>
      <c r="G231" s="176"/>
      <c r="H231" s="176"/>
      <c r="I231" s="176"/>
      <c r="J231" s="176"/>
    </row>
    <row r="232" spans="5:10" s="107" customFormat="1" ht="15.75">
      <c r="E232" s="176"/>
      <c r="F232" s="176"/>
      <c r="G232" s="176"/>
      <c r="H232" s="176"/>
      <c r="I232" s="176"/>
      <c r="J232" s="176"/>
    </row>
    <row r="233" spans="5:10" s="107" customFormat="1" ht="15.75">
      <c r="E233" s="176"/>
      <c r="F233" s="176"/>
      <c r="G233" s="176"/>
      <c r="H233" s="176"/>
      <c r="I233" s="176"/>
      <c r="J233" s="176"/>
    </row>
    <row r="234" spans="5:10" s="107" customFormat="1" ht="15.75">
      <c r="E234" s="176"/>
      <c r="F234" s="176"/>
      <c r="G234" s="176"/>
      <c r="H234" s="176"/>
      <c r="I234" s="176"/>
      <c r="J234" s="176"/>
    </row>
    <row r="235" spans="5:10" s="107" customFormat="1" ht="15.75">
      <c r="E235" s="176"/>
      <c r="F235" s="176"/>
      <c r="G235" s="176"/>
      <c r="H235" s="176"/>
      <c r="I235" s="176"/>
      <c r="J235" s="176"/>
    </row>
    <row r="236" spans="5:10" s="107" customFormat="1" ht="15.75">
      <c r="E236" s="176"/>
      <c r="F236" s="176"/>
      <c r="G236" s="176"/>
      <c r="H236" s="176"/>
      <c r="I236" s="176"/>
      <c r="J236" s="176"/>
    </row>
    <row r="237" spans="5:10" s="107" customFormat="1" ht="15.75">
      <c r="E237" s="176"/>
      <c r="F237" s="176"/>
      <c r="G237" s="176"/>
      <c r="H237" s="176"/>
      <c r="I237" s="176"/>
      <c r="J237" s="176"/>
    </row>
    <row r="238" spans="5:10" s="107" customFormat="1" ht="15.75">
      <c r="E238" s="176"/>
      <c r="F238" s="176"/>
      <c r="G238" s="176"/>
      <c r="H238" s="176"/>
      <c r="I238" s="176"/>
      <c r="J238" s="176"/>
    </row>
    <row r="239" spans="5:10" s="107" customFormat="1" ht="15.75">
      <c r="E239" s="176"/>
      <c r="F239" s="176"/>
      <c r="G239" s="176"/>
      <c r="H239" s="176"/>
      <c r="I239" s="176"/>
      <c r="J239" s="176"/>
    </row>
    <row r="240" spans="5:10" s="107" customFormat="1" ht="15.75">
      <c r="E240" s="176"/>
      <c r="F240" s="176"/>
      <c r="G240" s="176"/>
      <c r="H240" s="176"/>
      <c r="I240" s="176"/>
      <c r="J240" s="176"/>
    </row>
    <row r="241" spans="5:10" s="107" customFormat="1" ht="15.75">
      <c r="E241" s="176"/>
      <c r="F241" s="176"/>
      <c r="G241" s="176"/>
      <c r="H241" s="176"/>
      <c r="I241" s="176"/>
      <c r="J241" s="176"/>
    </row>
    <row r="242" spans="5:10" s="107" customFormat="1" ht="15.75">
      <c r="E242" s="176"/>
      <c r="F242" s="176"/>
      <c r="G242" s="176"/>
      <c r="H242" s="176"/>
      <c r="I242" s="176"/>
      <c r="J242" s="176"/>
    </row>
    <row r="243" spans="5:10" s="107" customFormat="1" ht="15.75">
      <c r="E243" s="176"/>
      <c r="F243" s="176"/>
      <c r="G243" s="176"/>
      <c r="H243" s="176"/>
      <c r="I243" s="176"/>
      <c r="J243" s="176"/>
    </row>
    <row r="244" spans="5:10" s="107" customFormat="1" ht="15.75">
      <c r="E244" s="176"/>
      <c r="F244" s="176"/>
      <c r="G244" s="176"/>
      <c r="H244" s="176"/>
      <c r="I244" s="176"/>
      <c r="J244" s="176"/>
    </row>
    <row r="245" spans="5:10" s="107" customFormat="1" ht="15.75">
      <c r="E245" s="176"/>
      <c r="F245" s="176"/>
      <c r="G245" s="176"/>
      <c r="H245" s="176"/>
      <c r="I245" s="176"/>
      <c r="J245" s="176"/>
    </row>
    <row r="246" spans="5:10" s="107" customFormat="1" ht="15.75">
      <c r="E246" s="176"/>
      <c r="F246" s="176"/>
      <c r="G246" s="176"/>
      <c r="H246" s="176"/>
      <c r="I246" s="176"/>
      <c r="J246" s="176"/>
    </row>
    <row r="247" spans="5:10" s="107" customFormat="1" ht="15.75">
      <c r="E247" s="176"/>
      <c r="F247" s="176"/>
      <c r="G247" s="176"/>
      <c r="H247" s="176"/>
      <c r="I247" s="176"/>
      <c r="J247" s="176"/>
    </row>
    <row r="248" spans="5:10" s="107" customFormat="1" ht="15.75">
      <c r="E248" s="176"/>
      <c r="F248" s="176"/>
      <c r="G248" s="176"/>
      <c r="H248" s="176"/>
      <c r="I248" s="176"/>
      <c r="J248" s="176"/>
    </row>
    <row r="249" spans="5:10" s="107" customFormat="1" ht="15.75">
      <c r="E249" s="176"/>
      <c r="F249" s="176"/>
      <c r="G249" s="176"/>
      <c r="H249" s="176"/>
      <c r="I249" s="176"/>
      <c r="J249" s="176"/>
    </row>
    <row r="250" spans="5:10" s="107" customFormat="1" ht="15.75">
      <c r="E250" s="176"/>
      <c r="F250" s="176"/>
      <c r="G250" s="176"/>
      <c r="H250" s="176"/>
      <c r="I250" s="176"/>
      <c r="J250" s="176"/>
    </row>
    <row r="251" spans="5:10" s="107" customFormat="1" ht="15.75">
      <c r="E251" s="176"/>
      <c r="F251" s="176"/>
      <c r="G251" s="176"/>
      <c r="H251" s="176"/>
      <c r="I251" s="176"/>
      <c r="J251" s="176"/>
    </row>
    <row r="252" spans="5:10" s="107" customFormat="1" ht="15.75">
      <c r="E252" s="176"/>
      <c r="F252" s="176"/>
      <c r="G252" s="176"/>
      <c r="H252" s="176"/>
      <c r="I252" s="176"/>
      <c r="J252" s="176"/>
    </row>
    <row r="253" spans="5:10" s="107" customFormat="1" ht="15.75">
      <c r="E253" s="176"/>
      <c r="F253" s="176"/>
      <c r="G253" s="176"/>
      <c r="H253" s="176"/>
      <c r="I253" s="176"/>
      <c r="J253" s="176"/>
    </row>
    <row r="254" spans="5:10" s="107" customFormat="1" ht="15.75">
      <c r="E254" s="176"/>
      <c r="F254" s="176"/>
      <c r="G254" s="176"/>
      <c r="H254" s="176"/>
      <c r="I254" s="176"/>
      <c r="J254" s="176"/>
    </row>
    <row r="255" spans="5:10" s="107" customFormat="1" ht="15.75">
      <c r="E255" s="176"/>
      <c r="F255" s="176"/>
      <c r="G255" s="176"/>
      <c r="H255" s="176"/>
      <c r="I255" s="176"/>
      <c r="J255" s="176"/>
    </row>
    <row r="256" spans="5:10" s="107" customFormat="1" ht="15.75">
      <c r="E256" s="176"/>
      <c r="F256" s="176"/>
      <c r="G256" s="176"/>
      <c r="H256" s="176"/>
      <c r="I256" s="176"/>
      <c r="J256" s="176"/>
    </row>
    <row r="257" spans="5:10" s="107" customFormat="1" ht="15.75">
      <c r="E257" s="176"/>
      <c r="F257" s="176"/>
      <c r="G257" s="176"/>
      <c r="H257" s="176"/>
      <c r="I257" s="176"/>
      <c r="J257" s="176"/>
    </row>
    <row r="258" spans="5:10" s="107" customFormat="1" ht="15.75">
      <c r="E258" s="176"/>
      <c r="F258" s="176"/>
      <c r="G258" s="176"/>
      <c r="H258" s="176"/>
      <c r="I258" s="176"/>
      <c r="J258" s="176"/>
    </row>
    <row r="259" spans="5:10" s="107" customFormat="1" ht="15.75">
      <c r="E259" s="176"/>
      <c r="F259" s="176"/>
      <c r="G259" s="176"/>
      <c r="H259" s="176"/>
      <c r="I259" s="176"/>
      <c r="J259" s="176"/>
    </row>
    <row r="260" spans="5:10" s="107" customFormat="1" ht="15.75">
      <c r="E260" s="176"/>
      <c r="F260" s="176"/>
      <c r="G260" s="176"/>
      <c r="H260" s="176"/>
      <c r="I260" s="176"/>
      <c r="J260" s="176"/>
    </row>
    <row r="261" spans="5:10" s="107" customFormat="1" ht="15.75">
      <c r="E261" s="176"/>
      <c r="F261" s="176"/>
      <c r="G261" s="176"/>
      <c r="H261" s="176"/>
      <c r="I261" s="176"/>
      <c r="J261" s="176"/>
    </row>
    <row r="262" spans="5:10" s="107" customFormat="1" ht="15.75">
      <c r="E262" s="176"/>
      <c r="F262" s="176"/>
      <c r="G262" s="176"/>
      <c r="H262" s="176"/>
      <c r="I262" s="176"/>
      <c r="J262" s="176"/>
    </row>
    <row r="263" spans="5:10" s="107" customFormat="1" ht="15.75">
      <c r="E263" s="176"/>
      <c r="F263" s="176"/>
      <c r="G263" s="176"/>
      <c r="H263" s="176"/>
      <c r="I263" s="176"/>
      <c r="J263" s="176"/>
    </row>
    <row r="264" spans="5:10" s="107" customFormat="1" ht="15.75">
      <c r="E264" s="176"/>
      <c r="F264" s="176"/>
      <c r="G264" s="176"/>
      <c r="H264" s="176"/>
      <c r="I264" s="176"/>
      <c r="J264" s="176"/>
    </row>
    <row r="265" spans="5:10" s="107" customFormat="1" ht="15.75">
      <c r="E265" s="176"/>
      <c r="F265" s="176"/>
      <c r="G265" s="176"/>
      <c r="H265" s="176"/>
      <c r="I265" s="176"/>
      <c r="J265" s="176"/>
    </row>
    <row r="266" spans="5:10" s="107" customFormat="1" ht="15.75">
      <c r="E266" s="176"/>
      <c r="F266" s="176"/>
      <c r="G266" s="176"/>
      <c r="H266" s="176"/>
      <c r="I266" s="176"/>
      <c r="J266" s="176"/>
    </row>
    <row r="267" spans="5:10" s="107" customFormat="1" ht="15.75">
      <c r="E267" s="176"/>
      <c r="F267" s="176"/>
      <c r="G267" s="176"/>
      <c r="H267" s="176"/>
      <c r="I267" s="176"/>
      <c r="J267" s="176"/>
    </row>
    <row r="268" spans="5:10" s="107" customFormat="1" ht="15.75">
      <c r="E268" s="176"/>
      <c r="F268" s="176"/>
      <c r="G268" s="176"/>
      <c r="H268" s="176"/>
      <c r="I268" s="176"/>
      <c r="J268" s="176"/>
    </row>
    <row r="269" spans="5:10" s="107" customFormat="1" ht="15.75">
      <c r="E269" s="176"/>
      <c r="F269" s="176"/>
      <c r="G269" s="176"/>
      <c r="H269" s="176"/>
      <c r="I269" s="176"/>
      <c r="J269" s="176"/>
    </row>
    <row r="270" spans="5:10" s="107" customFormat="1" ht="15.75">
      <c r="E270" s="176"/>
      <c r="F270" s="176"/>
      <c r="G270" s="176"/>
      <c r="H270" s="176"/>
      <c r="I270" s="176"/>
      <c r="J270" s="176"/>
    </row>
    <row r="271" spans="5:10" s="107" customFormat="1" ht="15.75">
      <c r="E271" s="176"/>
      <c r="F271" s="176"/>
      <c r="G271" s="176"/>
      <c r="H271" s="176"/>
      <c r="I271" s="176"/>
      <c r="J271" s="176"/>
    </row>
    <row r="272" spans="5:10" s="107" customFormat="1" ht="15.75">
      <c r="E272" s="176"/>
      <c r="F272" s="176"/>
      <c r="G272" s="176"/>
      <c r="H272" s="176"/>
      <c r="I272" s="176"/>
      <c r="J272" s="176"/>
    </row>
    <row r="273" spans="5:10" s="107" customFormat="1" ht="15.75">
      <c r="E273" s="176"/>
      <c r="F273" s="176"/>
      <c r="G273" s="176"/>
      <c r="H273" s="176"/>
      <c r="I273" s="176"/>
      <c r="J273" s="176"/>
    </row>
    <row r="274" spans="5:10" s="107" customFormat="1" ht="15.75">
      <c r="E274" s="176"/>
      <c r="F274" s="176"/>
      <c r="G274" s="176"/>
      <c r="H274" s="176"/>
      <c r="I274" s="176"/>
      <c r="J274" s="176"/>
    </row>
    <row r="275" spans="5:10" s="107" customFormat="1" ht="15.75">
      <c r="E275" s="176"/>
      <c r="F275" s="176"/>
      <c r="G275" s="176"/>
      <c r="H275" s="176"/>
      <c r="I275" s="176"/>
      <c r="J275" s="176"/>
    </row>
    <row r="276" spans="5:10" s="107" customFormat="1" ht="15.75">
      <c r="E276" s="176"/>
      <c r="F276" s="176"/>
      <c r="G276" s="176"/>
      <c r="H276" s="176"/>
      <c r="I276" s="176"/>
      <c r="J276" s="176"/>
    </row>
    <row r="277" spans="5:10" s="107" customFormat="1" ht="15.75">
      <c r="E277" s="176"/>
      <c r="F277" s="176"/>
      <c r="G277" s="176"/>
      <c r="H277" s="176"/>
      <c r="I277" s="176"/>
      <c r="J277" s="176"/>
    </row>
    <row r="278" spans="5:10" s="107" customFormat="1" ht="15.75">
      <c r="E278" s="176"/>
      <c r="F278" s="176"/>
      <c r="G278" s="176"/>
      <c r="H278" s="176"/>
      <c r="I278" s="176"/>
      <c r="J278" s="176"/>
    </row>
    <row r="279" spans="5:10" s="107" customFormat="1" ht="15.75">
      <c r="E279" s="176"/>
      <c r="F279" s="176"/>
      <c r="G279" s="176"/>
      <c r="H279" s="176"/>
      <c r="I279" s="176"/>
      <c r="J279" s="176"/>
    </row>
    <row r="280" spans="5:10" s="107" customFormat="1" ht="15.75">
      <c r="E280" s="176"/>
      <c r="F280" s="176"/>
      <c r="G280" s="176"/>
      <c r="H280" s="176"/>
      <c r="I280" s="176"/>
      <c r="J280" s="176"/>
    </row>
    <row r="281" spans="5:10" s="107" customFormat="1" ht="15.75">
      <c r="E281" s="176"/>
      <c r="F281" s="176"/>
      <c r="G281" s="176"/>
      <c r="H281" s="176"/>
      <c r="I281" s="176"/>
      <c r="J281" s="176"/>
    </row>
    <row r="282" spans="5:10" s="107" customFormat="1" ht="15.75">
      <c r="E282" s="176"/>
      <c r="F282" s="176"/>
      <c r="G282" s="176"/>
      <c r="H282" s="176"/>
      <c r="I282" s="176"/>
      <c r="J282" s="176"/>
    </row>
    <row r="283" spans="5:10" s="107" customFormat="1" ht="15.75">
      <c r="E283" s="176"/>
      <c r="F283" s="176"/>
      <c r="G283" s="176"/>
      <c r="H283" s="176"/>
      <c r="I283" s="176"/>
      <c r="J283" s="176"/>
    </row>
    <row r="284" spans="5:10" s="107" customFormat="1" ht="15.75">
      <c r="E284" s="176"/>
      <c r="F284" s="176"/>
      <c r="G284" s="176"/>
      <c r="H284" s="176"/>
      <c r="I284" s="176"/>
      <c r="J284" s="176"/>
    </row>
    <row r="285" spans="5:10" s="107" customFormat="1" ht="15.75">
      <c r="E285" s="176"/>
      <c r="F285" s="176"/>
      <c r="G285" s="176"/>
      <c r="H285" s="176"/>
      <c r="I285" s="176"/>
      <c r="J285" s="176"/>
    </row>
    <row r="286" spans="5:10" s="107" customFormat="1" ht="15.75">
      <c r="E286" s="176"/>
      <c r="F286" s="176"/>
      <c r="G286" s="176"/>
      <c r="H286" s="176"/>
      <c r="I286" s="176"/>
      <c r="J286" s="176"/>
    </row>
    <row r="287" spans="5:10" s="107" customFormat="1" ht="15.75">
      <c r="E287" s="176"/>
      <c r="F287" s="176"/>
      <c r="G287" s="176"/>
      <c r="H287" s="176"/>
      <c r="I287" s="176"/>
      <c r="J287" s="176"/>
    </row>
    <row r="288" spans="5:10" ht="12.75">
      <c r="E288" s="177"/>
      <c r="F288" s="177"/>
      <c r="G288" s="177"/>
      <c r="H288" s="177"/>
      <c r="I288" s="177"/>
      <c r="J288" s="177"/>
    </row>
    <row r="289" spans="5:10" ht="12.75">
      <c r="E289" s="177"/>
      <c r="F289" s="177"/>
      <c r="G289" s="177"/>
      <c r="H289" s="177"/>
      <c r="I289" s="177"/>
      <c r="J289" s="177"/>
    </row>
    <row r="290" spans="5:10" ht="12.75">
      <c r="E290" s="177"/>
      <c r="F290" s="177"/>
      <c r="G290" s="177"/>
      <c r="H290" s="177"/>
      <c r="I290" s="177"/>
      <c r="J290" s="177"/>
    </row>
    <row r="291" spans="5:10" ht="12.75">
      <c r="E291" s="177"/>
      <c r="F291" s="177"/>
      <c r="G291" s="177"/>
      <c r="H291" s="177"/>
      <c r="I291" s="177"/>
      <c r="J291" s="177"/>
    </row>
    <row r="292" spans="5:10" ht="12.75">
      <c r="E292" s="177"/>
      <c r="F292" s="177"/>
      <c r="G292" s="177"/>
      <c r="H292" s="177"/>
      <c r="I292" s="177"/>
      <c r="J292" s="177"/>
    </row>
    <row r="293" spans="5:10" ht="12.75">
      <c r="E293" s="177"/>
      <c r="F293" s="177"/>
      <c r="G293" s="177"/>
      <c r="H293" s="177"/>
      <c r="I293" s="177"/>
      <c r="J293" s="177"/>
    </row>
    <row r="294" spans="5:10" ht="12.75">
      <c r="E294" s="177"/>
      <c r="F294" s="177"/>
      <c r="G294" s="177"/>
      <c r="H294" s="177"/>
      <c r="I294" s="177"/>
      <c r="J294" s="177"/>
    </row>
    <row r="295" spans="5:10" ht="12.75">
      <c r="E295" s="177"/>
      <c r="F295" s="177"/>
      <c r="G295" s="177"/>
      <c r="H295" s="177"/>
      <c r="I295" s="177"/>
      <c r="J295" s="177"/>
    </row>
    <row r="296" spans="5:10" ht="12.75">
      <c r="E296" s="177"/>
      <c r="F296" s="177"/>
      <c r="G296" s="177"/>
      <c r="H296" s="177"/>
      <c r="I296" s="177"/>
      <c r="J296" s="177"/>
    </row>
    <row r="297" spans="5:10" ht="12.75">
      <c r="E297" s="177"/>
      <c r="F297" s="177"/>
      <c r="G297" s="177"/>
      <c r="H297" s="177"/>
      <c r="I297" s="177"/>
      <c r="J297" s="177"/>
    </row>
    <row r="298" spans="5:10" ht="12.75">
      <c r="E298" s="177"/>
      <c r="F298" s="177"/>
      <c r="G298" s="177"/>
      <c r="H298" s="177"/>
      <c r="I298" s="177"/>
      <c r="J298" s="177"/>
    </row>
    <row r="299" spans="5:10" ht="12.75">
      <c r="E299" s="177"/>
      <c r="F299" s="177"/>
      <c r="G299" s="177"/>
      <c r="H299" s="177"/>
      <c r="I299" s="177"/>
      <c r="J299" s="177"/>
    </row>
    <row r="300" spans="5:10" ht="12.75">
      <c r="E300" s="177"/>
      <c r="F300" s="177"/>
      <c r="G300" s="177"/>
      <c r="H300" s="177"/>
      <c r="I300" s="177"/>
      <c r="J300" s="177"/>
    </row>
    <row r="301" spans="5:10" ht="12.75">
      <c r="E301" s="177"/>
      <c r="F301" s="177"/>
      <c r="G301" s="177"/>
      <c r="H301" s="177"/>
      <c r="I301" s="177"/>
      <c r="J301" s="177"/>
    </row>
    <row r="302" spans="5:10" ht="12.75">
      <c r="E302" s="177"/>
      <c r="F302" s="177"/>
      <c r="G302" s="177"/>
      <c r="H302" s="177"/>
      <c r="I302" s="177"/>
      <c r="J302" s="177"/>
    </row>
    <row r="303" spans="5:10" ht="12.75">
      <c r="E303" s="177"/>
      <c r="F303" s="177"/>
      <c r="G303" s="177"/>
      <c r="H303" s="177"/>
      <c r="I303" s="177"/>
      <c r="J303" s="177"/>
    </row>
    <row r="304" spans="5:10" ht="12.75">
      <c r="E304" s="177"/>
      <c r="F304" s="177"/>
      <c r="G304" s="177"/>
      <c r="H304" s="177"/>
      <c r="I304" s="177"/>
      <c r="J304" s="177"/>
    </row>
    <row r="305" spans="5:10" ht="12.75">
      <c r="E305" s="177"/>
      <c r="F305" s="177"/>
      <c r="G305" s="177"/>
      <c r="H305" s="177"/>
      <c r="I305" s="177"/>
      <c r="J305" s="177"/>
    </row>
    <row r="306" spans="5:10" ht="12.75">
      <c r="E306" s="177"/>
      <c r="F306" s="177"/>
      <c r="G306" s="177"/>
      <c r="H306" s="177"/>
      <c r="I306" s="177"/>
      <c r="J306" s="177"/>
    </row>
    <row r="307" spans="5:10" ht="12.75">
      <c r="E307" s="177"/>
      <c r="F307" s="177"/>
      <c r="G307" s="177"/>
      <c r="H307" s="177"/>
      <c r="I307" s="177"/>
      <c r="J307" s="177"/>
    </row>
    <row r="308" spans="5:10" ht="12.75">
      <c r="E308" s="177"/>
      <c r="F308" s="177"/>
      <c r="G308" s="177"/>
      <c r="H308" s="177"/>
      <c r="I308" s="177"/>
      <c r="J308" s="177"/>
    </row>
    <row r="309" spans="5:10" ht="12.75">
      <c r="E309" s="177"/>
      <c r="F309" s="177"/>
      <c r="G309" s="177"/>
      <c r="H309" s="177"/>
      <c r="I309" s="177"/>
      <c r="J309" s="177"/>
    </row>
    <row r="310" spans="5:10" ht="12.75">
      <c r="E310" s="177"/>
      <c r="F310" s="177"/>
      <c r="G310" s="177"/>
      <c r="H310" s="177"/>
      <c r="I310" s="177"/>
      <c r="J310" s="177"/>
    </row>
    <row r="311" spans="5:10" ht="12.75">
      <c r="E311" s="177"/>
      <c r="F311" s="177"/>
      <c r="G311" s="177"/>
      <c r="H311" s="177"/>
      <c r="I311" s="177"/>
      <c r="J311" s="177"/>
    </row>
    <row r="312" spans="5:10" ht="12.75">
      <c r="E312" s="177"/>
      <c r="F312" s="177"/>
      <c r="G312" s="177"/>
      <c r="H312" s="177"/>
      <c r="I312" s="177"/>
      <c r="J312" s="177"/>
    </row>
    <row r="313" spans="5:10" ht="12.75">
      <c r="E313" s="177"/>
      <c r="F313" s="177"/>
      <c r="G313" s="177"/>
      <c r="H313" s="177"/>
      <c r="I313" s="177"/>
      <c r="J313" s="177"/>
    </row>
    <row r="314" spans="5:10" ht="12.75">
      <c r="E314" s="177"/>
      <c r="F314" s="177"/>
      <c r="G314" s="177"/>
      <c r="H314" s="177"/>
      <c r="I314" s="177"/>
      <c r="J314" s="177"/>
    </row>
    <row r="315" spans="5:10" ht="12.75">
      <c r="E315" s="177"/>
      <c r="F315" s="177"/>
      <c r="G315" s="177"/>
      <c r="H315" s="177"/>
      <c r="I315" s="177"/>
      <c r="J315" s="177"/>
    </row>
    <row r="316" spans="5:10" ht="12.75">
      <c r="E316" s="177"/>
      <c r="F316" s="177"/>
      <c r="G316" s="177"/>
      <c r="H316" s="177"/>
      <c r="I316" s="177"/>
      <c r="J316" s="177"/>
    </row>
    <row r="317" spans="5:10" ht="12.75">
      <c r="E317" s="177"/>
      <c r="F317" s="177"/>
      <c r="G317" s="177"/>
      <c r="H317" s="177"/>
      <c r="I317" s="177"/>
      <c r="J317" s="177"/>
    </row>
    <row r="318" spans="5:10" ht="12.75">
      <c r="E318" s="177"/>
      <c r="F318" s="177"/>
      <c r="G318" s="177"/>
      <c r="H318" s="177"/>
      <c r="I318" s="177"/>
      <c r="J318" s="177"/>
    </row>
    <row r="319" spans="5:10" ht="12.75">
      <c r="E319" s="177"/>
      <c r="F319" s="177"/>
      <c r="G319" s="177"/>
      <c r="H319" s="177"/>
      <c r="I319" s="177"/>
      <c r="J319" s="177"/>
    </row>
    <row r="320" spans="5:10" ht="12.75">
      <c r="E320" s="177"/>
      <c r="F320" s="177"/>
      <c r="G320" s="177"/>
      <c r="H320" s="177"/>
      <c r="I320" s="177"/>
      <c r="J320" s="177"/>
    </row>
    <row r="321" spans="5:10" ht="12.75">
      <c r="E321" s="177"/>
      <c r="F321" s="177"/>
      <c r="G321" s="177"/>
      <c r="H321" s="177"/>
      <c r="I321" s="177"/>
      <c r="J321" s="177"/>
    </row>
    <row r="322" spans="5:10" ht="12.75">
      <c r="E322" s="177"/>
      <c r="F322" s="177"/>
      <c r="G322" s="177"/>
      <c r="H322" s="177"/>
      <c r="I322" s="177"/>
      <c r="J322" s="177"/>
    </row>
    <row r="323" spans="5:10" ht="12.75">
      <c r="E323" s="177"/>
      <c r="F323" s="177"/>
      <c r="G323" s="177"/>
      <c r="H323" s="177"/>
      <c r="I323" s="177"/>
      <c r="J323" s="177"/>
    </row>
    <row r="324" spans="5:10" ht="12.75">
      <c r="E324" s="177"/>
      <c r="F324" s="177"/>
      <c r="G324" s="177"/>
      <c r="H324" s="177"/>
      <c r="I324" s="177"/>
      <c r="J324" s="177"/>
    </row>
    <row r="325" spans="5:10" ht="12.75">
      <c r="E325" s="177"/>
      <c r="F325" s="177"/>
      <c r="G325" s="177"/>
      <c r="H325" s="177"/>
      <c r="I325" s="177"/>
      <c r="J325" s="177"/>
    </row>
    <row r="326" spans="5:10" ht="12.75">
      <c r="E326" s="177"/>
      <c r="F326" s="177"/>
      <c r="G326" s="177"/>
      <c r="H326" s="177"/>
      <c r="I326" s="177"/>
      <c r="J326" s="177"/>
    </row>
    <row r="327" spans="5:10" ht="12.75">
      <c r="E327" s="177"/>
      <c r="F327" s="177"/>
      <c r="G327" s="177"/>
      <c r="H327" s="177"/>
      <c r="I327" s="177"/>
      <c r="J327" s="177"/>
    </row>
    <row r="328" spans="5:10" ht="12.75">
      <c r="E328" s="177"/>
      <c r="F328" s="177"/>
      <c r="G328" s="177"/>
      <c r="H328" s="177"/>
      <c r="I328" s="177"/>
      <c r="J328" s="177"/>
    </row>
    <row r="329" spans="5:10" ht="12.75">
      <c r="E329" s="177"/>
      <c r="F329" s="177"/>
      <c r="G329" s="177"/>
      <c r="H329" s="177"/>
      <c r="I329" s="177"/>
      <c r="J329" s="177"/>
    </row>
    <row r="330" spans="5:10" ht="12.75">
      <c r="E330" s="177"/>
      <c r="F330" s="177"/>
      <c r="G330" s="177"/>
      <c r="H330" s="177"/>
      <c r="I330" s="177"/>
      <c r="J330" s="177"/>
    </row>
    <row r="331" spans="5:10" ht="12.75">
      <c r="E331" s="177"/>
      <c r="F331" s="177"/>
      <c r="G331" s="177"/>
      <c r="H331" s="177"/>
      <c r="I331" s="177"/>
      <c r="J331" s="177"/>
    </row>
    <row r="332" spans="5:10" ht="12.75">
      <c r="E332" s="177"/>
      <c r="F332" s="177"/>
      <c r="G332" s="177"/>
      <c r="H332" s="177"/>
      <c r="I332" s="177"/>
      <c r="J332" s="177"/>
    </row>
    <row r="333" spans="5:10" ht="12.75">
      <c r="E333" s="177"/>
      <c r="F333" s="177"/>
      <c r="G333" s="177"/>
      <c r="H333" s="177"/>
      <c r="I333" s="177"/>
      <c r="J333" s="177"/>
    </row>
    <row r="334" spans="5:10" ht="12.75">
      <c r="E334" s="177"/>
      <c r="F334" s="177"/>
      <c r="G334" s="177"/>
      <c r="H334" s="177"/>
      <c r="I334" s="177"/>
      <c r="J334" s="177"/>
    </row>
    <row r="335" spans="5:10" ht="12.75">
      <c r="E335" s="177"/>
      <c r="F335" s="177"/>
      <c r="G335" s="177"/>
      <c r="H335" s="177"/>
      <c r="I335" s="177"/>
      <c r="J335" s="177"/>
    </row>
    <row r="336" spans="5:10" ht="12.75">
      <c r="E336" s="177"/>
      <c r="F336" s="177"/>
      <c r="G336" s="177"/>
      <c r="H336" s="177"/>
      <c r="I336" s="177"/>
      <c r="J336" s="177"/>
    </row>
    <row r="337" spans="5:10" ht="12.75">
      <c r="E337" s="177"/>
      <c r="F337" s="177"/>
      <c r="G337" s="177"/>
      <c r="H337" s="177"/>
      <c r="I337" s="177"/>
      <c r="J337" s="177"/>
    </row>
    <row r="338" spans="5:10" ht="12.75">
      <c r="E338" s="177"/>
      <c r="F338" s="177"/>
      <c r="G338" s="177"/>
      <c r="H338" s="177"/>
      <c r="I338" s="177"/>
      <c r="J338" s="177"/>
    </row>
    <row r="339" spans="5:10" ht="12.75">
      <c r="E339" s="177"/>
      <c r="F339" s="177"/>
      <c r="G339" s="177"/>
      <c r="H339" s="177"/>
      <c r="I339" s="177"/>
      <c r="J339" s="177"/>
    </row>
    <row r="340" spans="5:10" ht="12.75">
      <c r="E340" s="177"/>
      <c r="F340" s="177"/>
      <c r="G340" s="177"/>
      <c r="H340" s="177"/>
      <c r="I340" s="177"/>
      <c r="J340" s="177"/>
    </row>
  </sheetData>
  <sheetProtection/>
  <mergeCells count="4">
    <mergeCell ref="A4:K4"/>
    <mergeCell ref="A5:K5"/>
    <mergeCell ref="A1:K1"/>
    <mergeCell ref="A3:K3"/>
  </mergeCells>
  <printOptions/>
  <pageMargins left="0.5" right="0.24" top="0.4" bottom="0.3" header="0.43" footer="0.27"/>
  <pageSetup firstPageNumber="1" useFirstPageNumber="1" horizontalDpi="600" verticalDpi="600" orientation="portrait" paperSize="9" scale="85" r:id="rId2"/>
  <headerFooter alignWithMargins="0">
    <oddHeader>&amp;R&amp;"Arial,Bold"
</oddHeader>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I95"/>
  <sheetViews>
    <sheetView showGridLines="0" view="pageBreakPreview" zoomScaleNormal="75" zoomScaleSheetLayoutView="100" zoomScalePageLayoutView="0" workbookViewId="0" topLeftCell="A35">
      <selection activeCell="E40" sqref="E40"/>
    </sheetView>
  </sheetViews>
  <sheetFormatPr defaultColWidth="9.140625" defaultRowHeight="12.75" customHeight="1"/>
  <cols>
    <col min="1" max="1" width="3.421875" style="99" customWidth="1"/>
    <col min="2" max="2" width="42.00390625" style="99" customWidth="1"/>
    <col min="3" max="3" width="7.57421875" style="99" customWidth="1"/>
    <col min="4" max="4" width="3.421875" style="99" customWidth="1"/>
    <col min="5" max="5" width="17.57421875" style="99" customWidth="1"/>
    <col min="6" max="6" width="3.421875" style="99" customWidth="1"/>
    <col min="7" max="7" width="19.8515625" style="99" customWidth="1"/>
    <col min="8" max="16384" width="9.140625" style="99" customWidth="1"/>
  </cols>
  <sheetData>
    <row r="1" spans="2:9" ht="25.5">
      <c r="B1" s="322" t="s">
        <v>140</v>
      </c>
      <c r="C1" s="322"/>
      <c r="D1" s="322"/>
      <c r="E1" s="322"/>
      <c r="F1" s="322"/>
      <c r="G1" s="322"/>
      <c r="H1" s="100"/>
      <c r="I1" s="100"/>
    </row>
    <row r="2" spans="2:9" ht="16.5" customHeight="1">
      <c r="B2" s="261"/>
      <c r="C2" s="261"/>
      <c r="D2" s="261"/>
      <c r="E2" s="261"/>
      <c r="F2" s="261"/>
      <c r="G2" s="261"/>
      <c r="H2" s="100"/>
      <c r="I2" s="100"/>
    </row>
    <row r="3" spans="2:9" ht="15" customHeight="1">
      <c r="B3" s="102"/>
      <c r="C3" s="102"/>
      <c r="D3" s="102"/>
      <c r="E3" s="102"/>
      <c r="F3" s="102"/>
      <c r="G3" s="102"/>
      <c r="H3" s="103"/>
      <c r="I3" s="103"/>
    </row>
    <row r="4" spans="1:9" ht="15" customHeight="1">
      <c r="A4" s="241"/>
      <c r="B4" s="115" t="s">
        <v>309</v>
      </c>
      <c r="C4" s="102"/>
      <c r="D4" s="102"/>
      <c r="E4" s="102"/>
      <c r="F4" s="102"/>
      <c r="G4" s="102"/>
      <c r="H4" s="103"/>
      <c r="I4" s="103"/>
    </row>
    <row r="5" spans="1:9" ht="15" customHeight="1">
      <c r="A5" s="241"/>
      <c r="B5" s="115"/>
      <c r="C5" s="102"/>
      <c r="D5" s="102"/>
      <c r="E5" s="102"/>
      <c r="F5" s="102"/>
      <c r="G5" s="102"/>
      <c r="H5" s="103"/>
      <c r="I5" s="103"/>
    </row>
    <row r="6" spans="1:9" ht="15" customHeight="1">
      <c r="A6" s="241"/>
      <c r="B6" s="104"/>
      <c r="C6" s="102"/>
      <c r="D6" s="102"/>
      <c r="E6" s="102"/>
      <c r="F6" s="102"/>
      <c r="G6" s="102"/>
      <c r="H6" s="103"/>
      <c r="I6" s="103"/>
    </row>
    <row r="7" spans="1:7" ht="15">
      <c r="A7" s="105"/>
      <c r="B7" s="104"/>
      <c r="C7" s="104"/>
      <c r="D7" s="104"/>
      <c r="E7" s="106" t="s">
        <v>51</v>
      </c>
      <c r="F7" s="101"/>
      <c r="G7" s="106" t="s">
        <v>52</v>
      </c>
    </row>
    <row r="8" spans="1:7" ht="15.75">
      <c r="A8" s="107"/>
      <c r="B8" s="107"/>
      <c r="C8" s="107"/>
      <c r="D8" s="107"/>
      <c r="E8" s="108" t="s">
        <v>53</v>
      </c>
      <c r="F8" s="109"/>
      <c r="G8" s="108" t="s">
        <v>53</v>
      </c>
    </row>
    <row r="9" spans="1:7" ht="15.75">
      <c r="A9" s="107"/>
      <c r="B9" s="107"/>
      <c r="C9" s="110" t="s">
        <v>42</v>
      </c>
      <c r="D9" s="107"/>
      <c r="E9" s="111" t="s">
        <v>304</v>
      </c>
      <c r="F9" s="109"/>
      <c r="G9" s="112" t="s">
        <v>54</v>
      </c>
    </row>
    <row r="10" spans="1:7" ht="15.75">
      <c r="A10" s="107"/>
      <c r="B10" s="107"/>
      <c r="C10" s="113"/>
      <c r="D10" s="107"/>
      <c r="E10" s="114" t="s">
        <v>2</v>
      </c>
      <c r="F10" s="114"/>
      <c r="G10" s="114" t="s">
        <v>2</v>
      </c>
    </row>
    <row r="11" spans="1:7" ht="8.25" customHeight="1">
      <c r="A11" s="107"/>
      <c r="B11" s="107"/>
      <c r="C11" s="113"/>
      <c r="D11" s="107"/>
      <c r="E11" s="114"/>
      <c r="F11" s="114"/>
      <c r="G11" s="114"/>
    </row>
    <row r="12" spans="1:7" ht="15.75">
      <c r="A12" s="107"/>
      <c r="B12" s="121" t="s">
        <v>3</v>
      </c>
      <c r="C12" s="116"/>
      <c r="D12" s="115"/>
      <c r="E12" s="107"/>
      <c r="F12" s="107"/>
      <c r="G12" s="107"/>
    </row>
    <row r="13" spans="1:7" ht="8.25" customHeight="1">
      <c r="A13" s="107"/>
      <c r="B13" s="121"/>
      <c r="C13" s="116"/>
      <c r="D13" s="115"/>
      <c r="E13" s="107"/>
      <c r="F13" s="107"/>
      <c r="G13" s="107"/>
    </row>
    <row r="14" spans="1:7" ht="15.75">
      <c r="A14" s="107"/>
      <c r="B14" s="121" t="s">
        <v>109</v>
      </c>
      <c r="C14" s="113"/>
      <c r="D14" s="107"/>
      <c r="E14" s="117"/>
      <c r="F14" s="107"/>
      <c r="G14" s="90"/>
    </row>
    <row r="15" spans="1:7" ht="8.25" customHeight="1">
      <c r="A15" s="107"/>
      <c r="B15" s="107"/>
      <c r="C15" s="262"/>
      <c r="D15" s="107"/>
      <c r="E15" s="117"/>
      <c r="F15" s="107"/>
      <c r="G15" s="90"/>
    </row>
    <row r="16" spans="1:7" ht="15.75">
      <c r="A16" s="107"/>
      <c r="B16" s="107" t="s">
        <v>1</v>
      </c>
      <c r="C16" s="262" t="s">
        <v>233</v>
      </c>
      <c r="D16" s="107"/>
      <c r="E16" s="117">
        <v>1416481</v>
      </c>
      <c r="F16" s="107"/>
      <c r="G16" s="90">
        <v>1370192</v>
      </c>
    </row>
    <row r="17" spans="1:7" ht="15.75">
      <c r="A17" s="107"/>
      <c r="B17" s="107" t="s">
        <v>110</v>
      </c>
      <c r="C17" s="262"/>
      <c r="D17" s="107"/>
      <c r="E17" s="117">
        <v>14912</v>
      </c>
      <c r="F17" s="107"/>
      <c r="G17" s="90">
        <v>13124</v>
      </c>
    </row>
    <row r="18" spans="1:7" ht="15.75">
      <c r="A18" s="107"/>
      <c r="B18" s="107" t="s">
        <v>111</v>
      </c>
      <c r="C18" s="262"/>
      <c r="D18" s="107"/>
      <c r="E18" s="117">
        <v>14235</v>
      </c>
      <c r="F18" s="107"/>
      <c r="G18" s="90">
        <v>12375</v>
      </c>
    </row>
    <row r="19" spans="1:7" ht="15.75">
      <c r="A19" s="107"/>
      <c r="B19" s="107" t="s">
        <v>112</v>
      </c>
      <c r="C19" s="262"/>
      <c r="D19" s="107"/>
      <c r="E19" s="224">
        <v>98864</v>
      </c>
      <c r="F19" s="107"/>
      <c r="G19" s="90">
        <v>78412</v>
      </c>
    </row>
    <row r="20" spans="1:7" ht="15.75">
      <c r="A20" s="107"/>
      <c r="B20" s="107" t="s">
        <v>113</v>
      </c>
      <c r="C20" s="262"/>
      <c r="D20" s="107"/>
      <c r="E20" s="117">
        <v>191345</v>
      </c>
      <c r="F20" s="107"/>
      <c r="G20" s="90">
        <v>156173</v>
      </c>
    </row>
    <row r="21" spans="1:7" ht="15.75">
      <c r="A21" s="107"/>
      <c r="B21" s="107" t="s">
        <v>114</v>
      </c>
      <c r="C21" s="262"/>
      <c r="D21" s="107"/>
      <c r="E21" s="117">
        <v>72</v>
      </c>
      <c r="F21" s="107"/>
      <c r="G21" s="90">
        <v>74</v>
      </c>
    </row>
    <row r="22" spans="1:7" ht="15.75">
      <c r="A22" s="107"/>
      <c r="B22" s="107" t="s">
        <v>115</v>
      </c>
      <c r="C22" s="262"/>
      <c r="D22" s="107"/>
      <c r="E22" s="224">
        <v>509582</v>
      </c>
      <c r="F22" s="107"/>
      <c r="G22" s="90">
        <v>348729</v>
      </c>
    </row>
    <row r="23" spans="1:7" ht="15.75">
      <c r="A23" s="107"/>
      <c r="B23" s="107" t="s">
        <v>116</v>
      </c>
      <c r="C23" s="262"/>
      <c r="D23" s="107"/>
      <c r="E23" s="117">
        <v>1160</v>
      </c>
      <c r="F23" s="107"/>
      <c r="G23" s="90">
        <v>1160</v>
      </c>
    </row>
    <row r="24" spans="1:7" ht="15.75">
      <c r="A24" s="107"/>
      <c r="B24" s="107" t="s">
        <v>55</v>
      </c>
      <c r="C24" s="262"/>
      <c r="D24" s="107"/>
      <c r="E24" s="117">
        <v>508344</v>
      </c>
      <c r="F24" s="107"/>
      <c r="G24" s="90">
        <v>611612</v>
      </c>
    </row>
    <row r="25" spans="1:7" ht="15.75">
      <c r="A25" s="107"/>
      <c r="B25" s="107" t="s">
        <v>56</v>
      </c>
      <c r="C25" s="262"/>
      <c r="D25" s="107"/>
      <c r="E25" s="117">
        <v>12693</v>
      </c>
      <c r="F25" s="107"/>
      <c r="G25" s="90">
        <v>13091</v>
      </c>
    </row>
    <row r="26" spans="1:7" ht="6.75" customHeight="1">
      <c r="A26" s="107"/>
      <c r="B26" s="107"/>
      <c r="C26" s="262"/>
      <c r="D26" s="107"/>
      <c r="E26" s="117"/>
      <c r="F26" s="107"/>
      <c r="G26" s="118"/>
    </row>
    <row r="27" spans="1:7" ht="15.75">
      <c r="A27" s="107"/>
      <c r="B27" s="119"/>
      <c r="C27" s="263"/>
      <c r="D27" s="119"/>
      <c r="E27" s="235">
        <f>SUM(E14:E25)</f>
        <v>2767688</v>
      </c>
      <c r="F27" s="121"/>
      <c r="G27" s="236">
        <f>SUM(G14:G26)</f>
        <v>2604942</v>
      </c>
    </row>
    <row r="28" spans="1:7" ht="15.75">
      <c r="A28" s="107"/>
      <c r="B28" s="107"/>
      <c r="C28" s="147"/>
      <c r="D28" s="107"/>
      <c r="E28" s="118"/>
      <c r="F28" s="107"/>
      <c r="G28" s="118"/>
    </row>
    <row r="29" spans="1:7" ht="15.75">
      <c r="A29" s="107"/>
      <c r="B29" s="107"/>
      <c r="C29" s="147"/>
      <c r="D29" s="107"/>
      <c r="E29" s="118"/>
      <c r="F29" s="107"/>
      <c r="G29" s="118"/>
    </row>
    <row r="30" spans="1:7" ht="15.75">
      <c r="A30" s="107"/>
      <c r="B30" s="121" t="s">
        <v>117</v>
      </c>
      <c r="C30" s="264"/>
      <c r="D30" s="115"/>
      <c r="E30" s="118"/>
      <c r="F30" s="107"/>
      <c r="G30" s="118"/>
    </row>
    <row r="31" spans="1:7" ht="9" customHeight="1">
      <c r="A31" s="107"/>
      <c r="B31" s="121"/>
      <c r="C31" s="264"/>
      <c r="D31" s="115"/>
      <c r="E31" s="118"/>
      <c r="F31" s="107"/>
      <c r="G31" s="118"/>
    </row>
    <row r="32" spans="1:7" ht="15.75">
      <c r="A32" s="107"/>
      <c r="B32" s="107" t="s">
        <v>118</v>
      </c>
      <c r="C32" s="262"/>
      <c r="D32" s="107"/>
      <c r="E32" s="117">
        <v>266599</v>
      </c>
      <c r="F32" s="122"/>
      <c r="G32" s="118">
        <v>198753</v>
      </c>
    </row>
    <row r="33" spans="1:7" ht="15.75">
      <c r="A33" s="107"/>
      <c r="B33" s="107" t="s">
        <v>119</v>
      </c>
      <c r="C33" s="262"/>
      <c r="D33" s="107"/>
      <c r="E33" s="117">
        <v>84918</v>
      </c>
      <c r="F33" s="122"/>
      <c r="G33" s="118">
        <v>98284</v>
      </c>
    </row>
    <row r="34" spans="1:7" ht="15.75">
      <c r="A34" s="107"/>
      <c r="B34" s="107" t="s">
        <v>286</v>
      </c>
      <c r="C34" s="262"/>
      <c r="D34" s="107"/>
      <c r="E34" s="117">
        <v>272139</v>
      </c>
      <c r="F34" s="122"/>
      <c r="G34" s="118">
        <v>238633</v>
      </c>
    </row>
    <row r="35" spans="1:7" ht="15.75">
      <c r="A35" s="107"/>
      <c r="B35" s="107" t="s">
        <v>120</v>
      </c>
      <c r="C35" s="262"/>
      <c r="D35" s="107"/>
      <c r="E35" s="117">
        <v>0</v>
      </c>
      <c r="F35" s="122"/>
      <c r="G35" s="118">
        <v>64937</v>
      </c>
    </row>
    <row r="36" spans="1:7" ht="15.75">
      <c r="A36" s="107"/>
      <c r="B36" s="107" t="s">
        <v>253</v>
      </c>
      <c r="C36" s="262"/>
      <c r="D36" s="107"/>
      <c r="E36" s="117"/>
      <c r="F36" s="122"/>
      <c r="G36" s="118"/>
    </row>
    <row r="37" spans="1:7" ht="15.75">
      <c r="A37" s="107"/>
      <c r="B37" s="107" t="s">
        <v>252</v>
      </c>
      <c r="C37" s="262" t="s">
        <v>234</v>
      </c>
      <c r="D37" s="107"/>
      <c r="E37" s="117">
        <v>117280</v>
      </c>
      <c r="F37" s="122"/>
      <c r="G37" s="118">
        <v>52713</v>
      </c>
    </row>
    <row r="38" spans="1:7" ht="15.75">
      <c r="A38" s="107"/>
      <c r="B38" s="107" t="s">
        <v>15</v>
      </c>
      <c r="C38" s="262"/>
      <c r="D38" s="107"/>
      <c r="E38" s="117">
        <v>1977</v>
      </c>
      <c r="F38" s="122"/>
      <c r="G38" s="118">
        <v>2972</v>
      </c>
    </row>
    <row r="39" spans="1:7" ht="15.75">
      <c r="A39" s="107"/>
      <c r="B39" s="107" t="s">
        <v>121</v>
      </c>
      <c r="C39" s="262"/>
      <c r="D39" s="107"/>
      <c r="E39" s="117">
        <v>399276</v>
      </c>
      <c r="F39" s="122"/>
      <c r="G39" s="118">
        <v>279998</v>
      </c>
    </row>
    <row r="40" spans="1:7" ht="6.75" customHeight="1">
      <c r="A40" s="107"/>
      <c r="B40" s="107"/>
      <c r="C40" s="147"/>
      <c r="D40" s="107"/>
      <c r="E40" s="117"/>
      <c r="F40" s="122"/>
      <c r="G40" s="118"/>
    </row>
    <row r="41" spans="1:7" ht="15.75">
      <c r="A41" s="107"/>
      <c r="B41" s="119"/>
      <c r="C41" s="263"/>
      <c r="D41" s="119"/>
      <c r="E41" s="123">
        <f>SUM(E32:E39)</f>
        <v>1142189</v>
      </c>
      <c r="F41" s="122"/>
      <c r="G41" s="124">
        <f>SUM(G32:G39)</f>
        <v>936290</v>
      </c>
    </row>
    <row r="42" spans="1:7" ht="15" customHeight="1">
      <c r="A42" s="107"/>
      <c r="B42" s="119"/>
      <c r="C42" s="263"/>
      <c r="D42" s="119"/>
      <c r="E42" s="123"/>
      <c r="F42" s="122"/>
      <c r="G42" s="124"/>
    </row>
    <row r="43" spans="1:7" ht="18" customHeight="1" thickBot="1">
      <c r="A43" s="107"/>
      <c r="B43" s="119" t="s">
        <v>41</v>
      </c>
      <c r="C43" s="263"/>
      <c r="D43" s="119"/>
      <c r="E43" s="238">
        <f>+E41+E27</f>
        <v>3909877</v>
      </c>
      <c r="F43" s="122"/>
      <c r="G43" s="237">
        <f>+G41+G27</f>
        <v>3541232</v>
      </c>
    </row>
    <row r="44" spans="1:7" ht="16.5" thickTop="1">
      <c r="A44" s="107"/>
      <c r="B44" s="119"/>
      <c r="C44" s="263"/>
      <c r="D44" s="119"/>
      <c r="E44" s="125"/>
      <c r="F44" s="122"/>
      <c r="G44" s="126"/>
    </row>
    <row r="45" spans="1:7" ht="15.75">
      <c r="A45" s="107"/>
      <c r="B45" s="119" t="s">
        <v>122</v>
      </c>
      <c r="C45" s="263"/>
      <c r="D45" s="119"/>
      <c r="E45" s="125"/>
      <c r="F45" s="122"/>
      <c r="G45" s="126"/>
    </row>
    <row r="46" spans="1:7" ht="9.75" customHeight="1">
      <c r="A46" s="107"/>
      <c r="B46" s="119"/>
      <c r="C46" s="263"/>
      <c r="D46" s="119"/>
      <c r="E46" s="125"/>
      <c r="F46" s="122"/>
      <c r="G46" s="126"/>
    </row>
    <row r="47" spans="1:7" ht="15.75">
      <c r="A47" s="107"/>
      <c r="B47" s="119" t="s">
        <v>123</v>
      </c>
      <c r="C47" s="263"/>
      <c r="D47" s="119"/>
      <c r="E47" s="125"/>
      <c r="F47" s="122"/>
      <c r="G47" s="126"/>
    </row>
    <row r="48" spans="1:7" ht="15.75">
      <c r="A48" s="107"/>
      <c r="B48" s="119" t="s">
        <v>124</v>
      </c>
      <c r="C48" s="263"/>
      <c r="D48" s="119"/>
      <c r="E48" s="125"/>
      <c r="F48" s="122"/>
      <c r="G48" s="126"/>
    </row>
    <row r="49" spans="1:7" ht="15.75">
      <c r="A49" s="107"/>
      <c r="B49" s="107" t="s">
        <v>125</v>
      </c>
      <c r="C49" s="147"/>
      <c r="D49" s="107"/>
      <c r="E49" s="125">
        <v>627485</v>
      </c>
      <c r="F49" s="122"/>
      <c r="G49" s="126">
        <v>627485</v>
      </c>
    </row>
    <row r="50" spans="1:7" ht="15.75">
      <c r="A50" s="107"/>
      <c r="B50" s="107" t="s">
        <v>126</v>
      </c>
      <c r="C50" s="147"/>
      <c r="D50" s="107"/>
      <c r="E50" s="125">
        <v>797104</v>
      </c>
      <c r="F50" s="122"/>
      <c r="G50" s="126">
        <v>709843</v>
      </c>
    </row>
    <row r="51" spans="1:7" ht="15.75">
      <c r="A51" s="107"/>
      <c r="B51" s="107" t="s">
        <v>127</v>
      </c>
      <c r="C51" s="262" t="s">
        <v>235</v>
      </c>
      <c r="D51" s="107"/>
      <c r="E51" s="125">
        <v>-54641</v>
      </c>
      <c r="F51" s="122"/>
      <c r="G51" s="126">
        <v>-51275</v>
      </c>
    </row>
    <row r="52" spans="1:7" ht="15.75">
      <c r="A52" s="107"/>
      <c r="B52" s="107" t="s">
        <v>128</v>
      </c>
      <c r="C52" s="147"/>
      <c r="D52" s="107"/>
      <c r="E52" s="125">
        <v>394003</v>
      </c>
      <c r="F52" s="122"/>
      <c r="G52" s="126">
        <v>354453</v>
      </c>
    </row>
    <row r="53" spans="1:7" ht="15.75">
      <c r="A53" s="107"/>
      <c r="B53" s="107" t="s">
        <v>238</v>
      </c>
      <c r="C53" s="147"/>
      <c r="D53" s="107"/>
      <c r="E53" s="125">
        <v>622446</v>
      </c>
      <c r="F53" s="122"/>
      <c r="G53" s="126">
        <v>496323</v>
      </c>
    </row>
    <row r="54" spans="1:7" ht="6.75" customHeight="1">
      <c r="A54" s="107"/>
      <c r="B54" s="107"/>
      <c r="C54" s="147"/>
      <c r="D54" s="107"/>
      <c r="E54" s="127"/>
      <c r="F54" s="122"/>
      <c r="G54" s="127"/>
    </row>
    <row r="55" spans="1:7" ht="15.75">
      <c r="A55" s="107"/>
      <c r="B55" s="119"/>
      <c r="C55" s="263"/>
      <c r="D55" s="119"/>
      <c r="E55" s="128">
        <f>SUM(E49:E53)</f>
        <v>2386397</v>
      </c>
      <c r="F55" s="122"/>
      <c r="G55" s="126">
        <f>SUM(G49:G53)</f>
        <v>2136829</v>
      </c>
    </row>
    <row r="56" spans="1:7" ht="8.25" customHeight="1">
      <c r="A56" s="107"/>
      <c r="B56" s="119"/>
      <c r="C56" s="263"/>
      <c r="D56" s="119"/>
      <c r="E56" s="126"/>
      <c r="F56" s="122"/>
      <c r="G56" s="126"/>
    </row>
    <row r="57" spans="1:7" ht="15.75">
      <c r="A57" s="107"/>
      <c r="B57" s="129" t="s">
        <v>11</v>
      </c>
      <c r="C57" s="265"/>
      <c r="D57" s="129"/>
      <c r="E57" s="125">
        <v>166933</v>
      </c>
      <c r="F57" s="122"/>
      <c r="G57" s="126">
        <v>125166</v>
      </c>
    </row>
    <row r="58" spans="1:7" ht="5.25" customHeight="1">
      <c r="A58" s="107"/>
      <c r="B58" s="129"/>
      <c r="C58" s="265"/>
      <c r="D58" s="129"/>
      <c r="E58" s="130"/>
      <c r="F58" s="122"/>
      <c r="G58" s="131"/>
    </row>
    <row r="59" spans="1:7" ht="15" customHeight="1">
      <c r="A59" s="107"/>
      <c r="B59" s="119" t="s">
        <v>129</v>
      </c>
      <c r="C59" s="263"/>
      <c r="D59" s="119"/>
      <c r="E59" s="123">
        <f>+E57+E55</f>
        <v>2553330</v>
      </c>
      <c r="F59" s="122"/>
      <c r="G59" s="124">
        <f>+G57+G55</f>
        <v>2261995</v>
      </c>
    </row>
    <row r="60" spans="1:7" ht="15" customHeight="1">
      <c r="A60" s="107"/>
      <c r="B60" s="119"/>
      <c r="C60" s="263"/>
      <c r="D60" s="119"/>
      <c r="E60" s="126"/>
      <c r="F60" s="122"/>
      <c r="G60" s="126"/>
    </row>
    <row r="61" spans="1:7" ht="15" customHeight="1">
      <c r="A61" s="107"/>
      <c r="B61" s="119" t="s">
        <v>130</v>
      </c>
      <c r="C61" s="263"/>
      <c r="D61" s="119"/>
      <c r="E61" s="126"/>
      <c r="F61" s="122"/>
      <c r="G61" s="126"/>
    </row>
    <row r="62" spans="1:7" ht="15" customHeight="1">
      <c r="A62" s="107"/>
      <c r="B62" s="129" t="s">
        <v>133</v>
      </c>
      <c r="C62" s="266" t="s">
        <v>236</v>
      </c>
      <c r="D62" s="119"/>
      <c r="E62" s="128">
        <v>688280</v>
      </c>
      <c r="F62" s="122"/>
      <c r="G62" s="126">
        <v>624783</v>
      </c>
    </row>
    <row r="63" spans="1:7" ht="15" customHeight="1">
      <c r="A63" s="107"/>
      <c r="B63" s="129" t="s">
        <v>134</v>
      </c>
      <c r="C63" s="266" t="s">
        <v>237</v>
      </c>
      <c r="D63" s="119"/>
      <c r="E63" s="128">
        <v>139115</v>
      </c>
      <c r="F63" s="122"/>
      <c r="G63" s="126">
        <v>107942</v>
      </c>
    </row>
    <row r="64" spans="1:7" ht="15" customHeight="1">
      <c r="A64" s="107"/>
      <c r="B64" s="129" t="s">
        <v>132</v>
      </c>
      <c r="C64" s="263"/>
      <c r="D64" s="119"/>
      <c r="E64" s="128">
        <v>175983</v>
      </c>
      <c r="F64" s="122"/>
      <c r="G64" s="126">
        <v>163661</v>
      </c>
    </row>
    <row r="65" spans="1:7" ht="15" customHeight="1">
      <c r="A65" s="107"/>
      <c r="B65" s="129" t="s">
        <v>255</v>
      </c>
      <c r="C65" s="263"/>
      <c r="D65" s="119"/>
      <c r="E65" s="128">
        <v>15931</v>
      </c>
      <c r="F65" s="122"/>
      <c r="G65" s="126">
        <v>11744</v>
      </c>
    </row>
    <row r="66" spans="1:7" ht="15" customHeight="1">
      <c r="A66" s="107"/>
      <c r="B66" s="129" t="s">
        <v>254</v>
      </c>
      <c r="C66" s="263"/>
      <c r="D66" s="119"/>
      <c r="E66" s="128">
        <f>3294+1233</f>
        <v>4527</v>
      </c>
      <c r="F66" s="122"/>
      <c r="G66" s="126">
        <v>3196</v>
      </c>
    </row>
    <row r="67" spans="1:7" ht="6" customHeight="1">
      <c r="A67" s="107"/>
      <c r="B67" s="129"/>
      <c r="C67" s="263"/>
      <c r="D67" s="119"/>
      <c r="E67" s="128"/>
      <c r="F67" s="122"/>
      <c r="G67" s="126"/>
    </row>
    <row r="68" spans="1:7" ht="15" customHeight="1">
      <c r="A68" s="107"/>
      <c r="B68" s="129"/>
      <c r="C68" s="263"/>
      <c r="D68" s="119"/>
      <c r="E68" s="123">
        <f>SUM(E62:E66)</f>
        <v>1023836</v>
      </c>
      <c r="F68" s="122"/>
      <c r="G68" s="124">
        <f>SUM(G62:G66)</f>
        <v>911326</v>
      </c>
    </row>
    <row r="69" spans="1:7" ht="15" customHeight="1">
      <c r="A69" s="107"/>
      <c r="B69" s="129"/>
      <c r="C69" s="263"/>
      <c r="D69" s="119"/>
      <c r="E69" s="128"/>
      <c r="F69" s="122"/>
      <c r="G69" s="126"/>
    </row>
    <row r="70" spans="1:7" ht="15" customHeight="1">
      <c r="A70" s="107"/>
      <c r="B70" s="119" t="s">
        <v>135</v>
      </c>
      <c r="C70" s="263"/>
      <c r="D70" s="119"/>
      <c r="E70" s="128"/>
      <c r="F70" s="122"/>
      <c r="G70" s="126"/>
    </row>
    <row r="71" spans="1:7" ht="15" customHeight="1">
      <c r="A71" s="107"/>
      <c r="B71" s="129" t="s">
        <v>136</v>
      </c>
      <c r="C71" s="263"/>
      <c r="D71" s="119"/>
      <c r="E71" s="128">
        <v>201017</v>
      </c>
      <c r="F71" s="122"/>
      <c r="G71" s="126">
        <v>214516</v>
      </c>
    </row>
    <row r="72" spans="1:7" ht="15" customHeight="1">
      <c r="A72" s="107"/>
      <c r="B72" s="129" t="s">
        <v>131</v>
      </c>
      <c r="C72" s="263"/>
      <c r="D72" s="119"/>
      <c r="E72" s="128">
        <v>12094</v>
      </c>
      <c r="F72" s="122"/>
      <c r="G72" s="126">
        <v>10892</v>
      </c>
    </row>
    <row r="73" spans="1:7" ht="15" customHeight="1">
      <c r="A73" s="107"/>
      <c r="B73" s="129" t="s">
        <v>133</v>
      </c>
      <c r="C73" s="266" t="s">
        <v>236</v>
      </c>
      <c r="D73" s="119"/>
      <c r="E73" s="128">
        <v>109804</v>
      </c>
      <c r="F73" s="122"/>
      <c r="G73" s="126">
        <v>126142</v>
      </c>
    </row>
    <row r="74" spans="1:7" ht="15" customHeight="1">
      <c r="A74" s="107"/>
      <c r="B74" s="129" t="s">
        <v>134</v>
      </c>
      <c r="C74" s="266"/>
      <c r="D74" s="119"/>
      <c r="E74" s="128">
        <v>1927</v>
      </c>
      <c r="F74" s="122"/>
      <c r="G74" s="126">
        <v>1641</v>
      </c>
    </row>
    <row r="75" spans="1:7" ht="15" customHeight="1">
      <c r="A75" s="107"/>
      <c r="B75" s="129" t="s">
        <v>339</v>
      </c>
      <c r="C75" s="263"/>
      <c r="D75" s="119"/>
      <c r="E75" s="128">
        <v>7869</v>
      </c>
      <c r="F75" s="122"/>
      <c r="G75" s="126">
        <v>14720</v>
      </c>
    </row>
    <row r="76" spans="1:7" ht="6" customHeight="1">
      <c r="A76" s="107"/>
      <c r="B76" s="129"/>
      <c r="C76" s="263"/>
      <c r="D76" s="119"/>
      <c r="E76" s="126"/>
      <c r="F76" s="122"/>
      <c r="G76" s="126"/>
    </row>
    <row r="77" spans="1:7" ht="15.75">
      <c r="A77" s="107"/>
      <c r="B77" s="107"/>
      <c r="C77" s="267"/>
      <c r="D77" s="121"/>
      <c r="E77" s="235">
        <f>SUM(E71:E75)</f>
        <v>332711</v>
      </c>
      <c r="F77" s="122"/>
      <c r="G77" s="236">
        <f>SUM(G71:G75)</f>
        <v>367911</v>
      </c>
    </row>
    <row r="78" spans="1:7" ht="15.75">
      <c r="A78" s="107"/>
      <c r="B78" s="121"/>
      <c r="C78" s="267"/>
      <c r="D78" s="121"/>
      <c r="E78" s="133"/>
      <c r="F78" s="122"/>
      <c r="G78" s="133"/>
    </row>
    <row r="79" spans="1:7" ht="15.75">
      <c r="A79" s="107"/>
      <c r="B79" s="121" t="s">
        <v>137</v>
      </c>
      <c r="C79" s="113"/>
      <c r="D79" s="107"/>
      <c r="E79" s="239">
        <f>+E77+E68</f>
        <v>1356547</v>
      </c>
      <c r="F79" s="122"/>
      <c r="G79" s="236">
        <f>+G77+G68</f>
        <v>1279237</v>
      </c>
    </row>
    <row r="80" spans="1:7" ht="15.75">
      <c r="A80" s="107"/>
      <c r="B80" s="107"/>
      <c r="C80" s="109"/>
      <c r="D80" s="107"/>
      <c r="E80" s="117"/>
      <c r="F80" s="122"/>
      <c r="G80" s="118"/>
    </row>
    <row r="81" spans="1:7" ht="16.5" thickBot="1">
      <c r="A81" s="107"/>
      <c r="B81" s="121" t="s">
        <v>138</v>
      </c>
      <c r="C81" s="109"/>
      <c r="D81" s="107"/>
      <c r="E81" s="240">
        <f>+E79+E59</f>
        <v>3909877</v>
      </c>
      <c r="F81" s="122"/>
      <c r="G81" s="218">
        <f>+G79+G59</f>
        <v>3541232</v>
      </c>
    </row>
    <row r="82" spans="1:7" ht="16.5" thickTop="1">
      <c r="A82" s="107"/>
      <c r="B82" s="107"/>
      <c r="C82" s="109"/>
      <c r="D82" s="107"/>
      <c r="E82" s="117"/>
      <c r="F82" s="122"/>
      <c r="G82" s="118"/>
    </row>
    <row r="83" spans="1:7" ht="15.75">
      <c r="A83" s="107"/>
      <c r="B83" s="119"/>
      <c r="C83" s="109"/>
      <c r="D83" s="107"/>
      <c r="E83" s="117"/>
      <c r="F83" s="122"/>
      <c r="G83" s="118"/>
    </row>
    <row r="84" spans="1:7" ht="16.5" thickBot="1">
      <c r="A84" s="107"/>
      <c r="B84" s="119" t="s">
        <v>250</v>
      </c>
      <c r="C84" s="120"/>
      <c r="D84" s="119"/>
      <c r="E84" s="134">
        <f>+E55*1000/(1254971579-36567600)</f>
        <v>1.9586254158153895</v>
      </c>
      <c r="F84" s="135"/>
      <c r="G84" s="136">
        <v>1.81</v>
      </c>
    </row>
    <row r="85" spans="1:7" ht="15.75">
      <c r="A85" s="107"/>
      <c r="B85" s="107"/>
      <c r="C85" s="107"/>
      <c r="D85" s="107"/>
      <c r="E85" s="117"/>
      <c r="F85" s="122"/>
      <c r="G85" s="118"/>
    </row>
    <row r="86" spans="1:7" ht="15.75">
      <c r="A86" s="107"/>
      <c r="B86" s="107"/>
      <c r="C86" s="107"/>
      <c r="D86" s="107"/>
      <c r="E86" s="117"/>
      <c r="F86" s="122"/>
      <c r="G86" s="118"/>
    </row>
    <row r="87" spans="1:7" ht="15.75">
      <c r="A87" s="107"/>
      <c r="B87" s="107"/>
      <c r="C87" s="107"/>
      <c r="D87" s="107"/>
      <c r="E87" s="117"/>
      <c r="F87" s="122"/>
      <c r="G87" s="118"/>
    </row>
    <row r="88" spans="1:7" ht="15.75">
      <c r="A88" s="107"/>
      <c r="B88" s="107"/>
      <c r="C88" s="107"/>
      <c r="D88" s="107"/>
      <c r="E88" s="117"/>
      <c r="F88" s="107"/>
      <c r="G88" s="118"/>
    </row>
    <row r="89" spans="1:7" ht="15.75">
      <c r="A89" s="107"/>
      <c r="B89" s="107"/>
      <c r="C89" s="107"/>
      <c r="D89" s="107"/>
      <c r="E89" s="117"/>
      <c r="F89" s="107"/>
      <c r="G89" s="118"/>
    </row>
    <row r="90" spans="1:7" ht="15.75">
      <c r="A90" s="107"/>
      <c r="B90" s="107"/>
      <c r="C90" s="107"/>
      <c r="D90" s="107"/>
      <c r="E90" s="117"/>
      <c r="F90" s="107"/>
      <c r="G90" s="118"/>
    </row>
    <row r="91" spans="1:7" ht="15.75">
      <c r="A91" s="107"/>
      <c r="B91" s="107"/>
      <c r="C91" s="107"/>
      <c r="D91" s="107"/>
      <c r="E91" s="117"/>
      <c r="F91" s="107"/>
      <c r="G91" s="118"/>
    </row>
    <row r="92" spans="1:7" ht="15.75">
      <c r="A92" s="107"/>
      <c r="B92" s="107"/>
      <c r="C92" s="107"/>
      <c r="D92" s="107"/>
      <c r="E92" s="117"/>
      <c r="F92" s="107"/>
      <c r="G92" s="118"/>
    </row>
    <row r="93" spans="1:7" ht="15.75">
      <c r="A93" s="107"/>
      <c r="B93" s="107"/>
      <c r="C93" s="107"/>
      <c r="D93" s="107"/>
      <c r="E93" s="117"/>
      <c r="F93" s="107"/>
      <c r="G93" s="118"/>
    </row>
    <row r="94" spans="1:7" ht="31.5" customHeight="1">
      <c r="A94" s="107"/>
      <c r="B94" s="137"/>
      <c r="C94" s="137"/>
      <c r="D94" s="137"/>
      <c r="E94" s="137"/>
      <c r="F94" s="137"/>
      <c r="G94" s="137"/>
    </row>
    <row r="95" spans="1:7" ht="15.75">
      <c r="A95" s="107"/>
      <c r="B95" s="107"/>
      <c r="C95" s="107"/>
      <c r="D95" s="107"/>
      <c r="E95" s="138"/>
      <c r="F95" s="107"/>
      <c r="G95" s="107"/>
    </row>
  </sheetData>
  <sheetProtection/>
  <mergeCells count="1">
    <mergeCell ref="B1:G1"/>
  </mergeCells>
  <printOptions/>
  <pageMargins left="0.6" right="0.49" top="0.4" bottom="0.3" header="0.43" footer="0.27"/>
  <pageSetup firstPageNumber="2" useFirstPageNumber="1" horizontalDpi="600" verticalDpi="600" orientation="portrait" paperSize="9" scale="95" r:id="rId2"/>
  <headerFooter alignWithMargins="0">
    <oddHeader>&amp;R&amp;"Arial,Bold"
</oddHeader>
    <oddFooter>&amp;C&amp;"Times New Roman,Regular"&amp;12&amp;P</oddFooter>
  </headerFooter>
  <rowBreaks count="1" manualBreakCount="1">
    <brk id="44" max="6" man="1"/>
  </rowBreaks>
  <drawing r:id="rId1"/>
</worksheet>
</file>

<file path=xl/worksheets/sheet3.xml><?xml version="1.0" encoding="utf-8"?>
<worksheet xmlns="http://schemas.openxmlformats.org/spreadsheetml/2006/main" xmlns:r="http://schemas.openxmlformats.org/officeDocument/2006/relationships">
  <dimension ref="A1:Q316"/>
  <sheetViews>
    <sheetView showGridLines="0" view="pageBreakPreview" zoomScale="75" zoomScaleNormal="85" zoomScaleSheetLayoutView="75" zoomScalePageLayoutView="0" workbookViewId="0" topLeftCell="C1">
      <selection activeCell="Q50" sqref="Q50"/>
    </sheetView>
  </sheetViews>
  <sheetFormatPr defaultColWidth="9.140625" defaultRowHeight="12.75" customHeight="1"/>
  <cols>
    <col min="1" max="1" width="5.00390625" style="105" customWidth="1"/>
    <col min="2" max="2" width="40.421875" style="105" customWidth="1"/>
    <col min="3" max="3" width="1.1484375" style="105" customWidth="1"/>
    <col min="4" max="4" width="14.421875" style="105" customWidth="1"/>
    <col min="5" max="5" width="12.421875" style="105" customWidth="1"/>
    <col min="6" max="6" width="12.57421875" style="105" customWidth="1"/>
    <col min="7" max="7" width="11.00390625" style="105" customWidth="1"/>
    <col min="8" max="8" width="10.57421875" style="105" customWidth="1"/>
    <col min="9" max="9" width="12.421875" style="105" customWidth="1"/>
    <col min="10" max="10" width="14.421875" style="105" customWidth="1"/>
    <col min="11" max="11" width="11.140625" style="105" customWidth="1"/>
    <col min="12" max="12" width="1.8515625" style="105" customWidth="1"/>
    <col min="13" max="13" width="15.140625" style="105" bestFit="1" customWidth="1"/>
    <col min="14" max="14" width="2.140625" style="105" customWidth="1"/>
    <col min="15" max="15" width="11.421875" style="105" customWidth="1"/>
    <col min="16" max="16" width="0.85546875" style="105" customWidth="1"/>
    <col min="17" max="17" width="14.00390625" style="105" bestFit="1" customWidth="1"/>
    <col min="18" max="16384" width="9.140625" style="105" customWidth="1"/>
  </cols>
  <sheetData>
    <row r="1" spans="2:17" ht="25.5">
      <c r="B1" s="322" t="s">
        <v>140</v>
      </c>
      <c r="C1" s="322"/>
      <c r="D1" s="322"/>
      <c r="E1" s="322"/>
      <c r="F1" s="322"/>
      <c r="G1" s="322"/>
      <c r="H1" s="322"/>
      <c r="I1" s="322"/>
      <c r="J1" s="322"/>
      <c r="K1" s="322"/>
      <c r="L1" s="322"/>
      <c r="M1" s="322"/>
      <c r="N1" s="322"/>
      <c r="O1" s="322"/>
      <c r="P1" s="322"/>
      <c r="Q1" s="322"/>
    </row>
    <row r="2" spans="1:17" s="107" customFormat="1" ht="15.75">
      <c r="A2" s="323"/>
      <c r="B2" s="323"/>
      <c r="C2" s="323"/>
      <c r="D2" s="323"/>
      <c r="E2" s="323"/>
      <c r="F2" s="323"/>
      <c r="G2" s="323"/>
      <c r="H2" s="323"/>
      <c r="I2" s="323"/>
      <c r="J2" s="323"/>
      <c r="K2" s="323"/>
      <c r="L2" s="323"/>
      <c r="M2" s="323"/>
      <c r="N2" s="323"/>
      <c r="O2" s="323"/>
      <c r="P2" s="323"/>
      <c r="Q2" s="323"/>
    </row>
    <row r="3" spans="2:5" s="107" customFormat="1" ht="15.75">
      <c r="B3" s="178"/>
      <c r="C3" s="178"/>
      <c r="E3" s="179"/>
    </row>
    <row r="4" spans="1:3" s="107" customFormat="1" ht="15.75">
      <c r="A4" s="121"/>
      <c r="B4" s="115" t="s">
        <v>62</v>
      </c>
      <c r="C4" s="178"/>
    </row>
    <row r="5" spans="2:3" s="107" customFormat="1" ht="15.75">
      <c r="B5" s="115" t="s">
        <v>303</v>
      </c>
      <c r="C5" s="178"/>
    </row>
    <row r="6" spans="4:5" s="107" customFormat="1" ht="15.75">
      <c r="D6" s="114"/>
      <c r="E6" s="143"/>
    </row>
    <row r="7" spans="4:14" s="107" customFormat="1" ht="15.75">
      <c r="D7" s="180" t="s">
        <v>159</v>
      </c>
      <c r="E7" s="180"/>
      <c r="G7" s="180"/>
      <c r="H7" s="180"/>
      <c r="I7" s="180"/>
      <c r="J7" s="180"/>
      <c r="K7" s="180"/>
      <c r="L7" s="180"/>
      <c r="M7" s="180"/>
      <c r="N7" s="180"/>
    </row>
    <row r="8" spans="4:14" s="107" customFormat="1" ht="15.75">
      <c r="D8" s="114"/>
      <c r="E8" s="181" t="s">
        <v>147</v>
      </c>
      <c r="F8" s="181"/>
      <c r="G8" s="181"/>
      <c r="J8" s="182" t="s">
        <v>63</v>
      </c>
      <c r="M8" s="114" t="s">
        <v>7</v>
      </c>
      <c r="N8" s="143"/>
    </row>
    <row r="9" spans="4:17" s="107" customFormat="1" ht="15.75">
      <c r="D9" s="114" t="s">
        <v>9</v>
      </c>
      <c r="E9" s="143" t="s">
        <v>64</v>
      </c>
      <c r="F9" s="114" t="s">
        <v>139</v>
      </c>
      <c r="G9" s="114" t="s">
        <v>142</v>
      </c>
      <c r="H9" s="114" t="s">
        <v>66</v>
      </c>
      <c r="I9" s="114" t="s">
        <v>143</v>
      </c>
      <c r="J9" s="114" t="s">
        <v>144</v>
      </c>
      <c r="K9" s="114" t="s">
        <v>145</v>
      </c>
      <c r="L9" s="114"/>
      <c r="M9" s="114" t="s">
        <v>65</v>
      </c>
      <c r="N9" s="143"/>
      <c r="O9" s="114" t="s">
        <v>36</v>
      </c>
      <c r="Q9" s="114" t="s">
        <v>7</v>
      </c>
    </row>
    <row r="10" spans="4:17" s="107" customFormat="1" ht="15.75">
      <c r="D10" s="114" t="s">
        <v>66</v>
      </c>
      <c r="E10" s="143" t="s">
        <v>67</v>
      </c>
      <c r="F10" s="114" t="s">
        <v>68</v>
      </c>
      <c r="G10" s="114" t="s">
        <v>68</v>
      </c>
      <c r="H10" s="114" t="s">
        <v>68</v>
      </c>
      <c r="I10" s="114" t="s">
        <v>68</v>
      </c>
      <c r="J10" s="114" t="s">
        <v>76</v>
      </c>
      <c r="K10" s="114" t="s">
        <v>146</v>
      </c>
      <c r="L10" s="114"/>
      <c r="M10" s="114" t="s">
        <v>40</v>
      </c>
      <c r="N10" s="143"/>
      <c r="O10" s="114" t="s">
        <v>37</v>
      </c>
      <c r="Q10" s="114" t="s">
        <v>40</v>
      </c>
    </row>
    <row r="11" spans="3:17" s="107" customFormat="1" ht="15.75">
      <c r="C11" s="141"/>
      <c r="D11" s="183" t="s">
        <v>2</v>
      </c>
      <c r="E11" s="183" t="s">
        <v>2</v>
      </c>
      <c r="F11" s="183" t="s">
        <v>2</v>
      </c>
      <c r="G11" s="183" t="s">
        <v>2</v>
      </c>
      <c r="H11" s="183" t="s">
        <v>2</v>
      </c>
      <c r="I11" s="183" t="s">
        <v>2</v>
      </c>
      <c r="J11" s="183" t="s">
        <v>2</v>
      </c>
      <c r="K11" s="183" t="s">
        <v>2</v>
      </c>
      <c r="L11" s="143"/>
      <c r="M11" s="183" t="s">
        <v>2</v>
      </c>
      <c r="N11" s="143"/>
      <c r="O11" s="183" t="s">
        <v>2</v>
      </c>
      <c r="Q11" s="183" t="s">
        <v>2</v>
      </c>
    </row>
    <row r="12" spans="4:14" s="107" customFormat="1" ht="15.75">
      <c r="D12" s="114"/>
      <c r="E12" s="143"/>
      <c r="N12" s="140"/>
    </row>
    <row r="13" spans="4:14" s="107" customFormat="1" ht="8.25" customHeight="1">
      <c r="D13" s="157"/>
      <c r="E13" s="154"/>
      <c r="F13" s="157"/>
      <c r="G13" s="157"/>
      <c r="H13" s="157"/>
      <c r="I13" s="157"/>
      <c r="J13" s="157"/>
      <c r="K13" s="157"/>
      <c r="L13" s="157"/>
      <c r="M13" s="157"/>
      <c r="N13" s="154"/>
    </row>
    <row r="14" spans="4:17" s="107" customFormat="1" ht="15.75">
      <c r="D14" s="157"/>
      <c r="E14" s="154"/>
      <c r="F14" s="157"/>
      <c r="G14" s="157"/>
      <c r="H14" s="157"/>
      <c r="I14" s="157"/>
      <c r="J14" s="91"/>
      <c r="K14" s="157"/>
      <c r="L14" s="157"/>
      <c r="M14" s="157"/>
      <c r="N14" s="154"/>
      <c r="P14" s="269"/>
      <c r="Q14" s="269"/>
    </row>
    <row r="15" spans="2:17" s="107" customFormat="1" ht="15.75">
      <c r="B15" s="121" t="s">
        <v>148</v>
      </c>
      <c r="D15" s="91">
        <v>627485</v>
      </c>
      <c r="E15" s="293">
        <v>709843</v>
      </c>
      <c r="F15" s="91">
        <v>1393</v>
      </c>
      <c r="G15" s="91">
        <v>169834</v>
      </c>
      <c r="H15" s="91">
        <v>81066</v>
      </c>
      <c r="I15" s="91">
        <v>102160</v>
      </c>
      <c r="J15" s="91">
        <v>496323</v>
      </c>
      <c r="K15" s="91">
        <v>-51275</v>
      </c>
      <c r="L15" s="91"/>
      <c r="M15" s="91">
        <f>SUM(D15:K15)</f>
        <v>2136829</v>
      </c>
      <c r="N15" s="293"/>
      <c r="O15" s="91">
        <v>125166</v>
      </c>
      <c r="P15" s="91"/>
      <c r="Q15" s="91">
        <f>+O15+M15</f>
        <v>2261995</v>
      </c>
    </row>
    <row r="16" spans="4:17" s="107" customFormat="1" ht="15.75">
      <c r="D16" s="91"/>
      <c r="E16" s="293"/>
      <c r="F16" s="91"/>
      <c r="G16" s="91"/>
      <c r="H16" s="91"/>
      <c r="I16" s="91"/>
      <c r="J16" s="91"/>
      <c r="K16" s="91"/>
      <c r="L16" s="91"/>
      <c r="M16" s="91"/>
      <c r="N16" s="293"/>
      <c r="O16" s="91"/>
      <c r="P16" s="91"/>
      <c r="Q16" s="91"/>
    </row>
    <row r="17" spans="2:17" s="107" customFormat="1" ht="15.75">
      <c r="B17" s="107" t="s">
        <v>98</v>
      </c>
      <c r="D17" s="185">
        <v>0</v>
      </c>
      <c r="E17" s="185">
        <v>0</v>
      </c>
      <c r="F17" s="294">
        <v>0</v>
      </c>
      <c r="G17" s="294">
        <v>0</v>
      </c>
      <c r="H17" s="91">
        <v>0</v>
      </c>
      <c r="I17" s="91">
        <v>0</v>
      </c>
      <c r="J17" s="91">
        <f>121706-992</f>
        <v>120714</v>
      </c>
      <c r="K17" s="91">
        <v>0</v>
      </c>
      <c r="L17" s="91"/>
      <c r="M17" s="91">
        <f>SUM(D17:K17)</f>
        <v>120714</v>
      </c>
      <c r="N17" s="293"/>
      <c r="O17" s="91">
        <v>2160</v>
      </c>
      <c r="P17" s="91"/>
      <c r="Q17" s="91">
        <f>+M17+O17</f>
        <v>122874</v>
      </c>
    </row>
    <row r="18" spans="2:17" s="107" customFormat="1" ht="15.75">
      <c r="B18" s="107" t="s">
        <v>160</v>
      </c>
      <c r="D18" s="185">
        <v>0</v>
      </c>
      <c r="E18" s="185">
        <v>0</v>
      </c>
      <c r="F18" s="294">
        <v>-34</v>
      </c>
      <c r="G18" s="294">
        <v>0</v>
      </c>
      <c r="H18" s="91">
        <v>0</v>
      </c>
      <c r="I18" s="91">
        <v>0</v>
      </c>
      <c r="J18" s="91">
        <f>56+5353</f>
        <v>5409</v>
      </c>
      <c r="K18" s="91">
        <v>0</v>
      </c>
      <c r="L18" s="91"/>
      <c r="M18" s="91">
        <f>SUM(D18:K18)</f>
        <v>5375</v>
      </c>
      <c r="N18" s="293"/>
      <c r="O18" s="91">
        <v>0</v>
      </c>
      <c r="P18" s="91"/>
      <c r="Q18" s="91">
        <f>+M18+O18</f>
        <v>5375</v>
      </c>
    </row>
    <row r="19" spans="2:17" s="107" customFormat="1" ht="15.75">
      <c r="B19" s="107" t="s">
        <v>149</v>
      </c>
      <c r="D19" s="185"/>
      <c r="E19" s="185"/>
      <c r="F19" s="294"/>
      <c r="G19" s="294"/>
      <c r="H19" s="91"/>
      <c r="I19" s="91"/>
      <c r="J19" s="91"/>
      <c r="K19" s="91"/>
      <c r="L19" s="91"/>
      <c r="M19" s="91"/>
      <c r="N19" s="293"/>
      <c r="O19" s="91"/>
      <c r="P19" s="91"/>
      <c r="Q19" s="91"/>
    </row>
    <row r="20" spans="2:17" s="107" customFormat="1" ht="15.75">
      <c r="B20" s="107" t="s">
        <v>336</v>
      </c>
      <c r="D20" s="185">
        <v>0</v>
      </c>
      <c r="E20" s="185">
        <v>0</v>
      </c>
      <c r="F20" s="294">
        <v>0</v>
      </c>
      <c r="G20" s="294">
        <v>0</v>
      </c>
      <c r="H20" s="91">
        <v>0</v>
      </c>
      <c r="I20" s="91">
        <v>-17262</v>
      </c>
      <c r="J20" s="91">
        <v>0</v>
      </c>
      <c r="K20" s="91">
        <v>0</v>
      </c>
      <c r="L20" s="91"/>
      <c r="M20" s="91">
        <f>SUM(D20:K20)</f>
        <v>-17262</v>
      </c>
      <c r="N20" s="293"/>
      <c r="O20" s="91">
        <v>0</v>
      </c>
      <c r="P20" s="91"/>
      <c r="Q20" s="91">
        <f>+M20+O20</f>
        <v>-17262</v>
      </c>
    </row>
    <row r="21" spans="2:17" s="107" customFormat="1" ht="15.75">
      <c r="B21" s="107" t="s">
        <v>150</v>
      </c>
      <c r="D21" s="185">
        <v>0</v>
      </c>
      <c r="E21" s="185">
        <v>0</v>
      </c>
      <c r="F21" s="294">
        <v>0</v>
      </c>
      <c r="G21" s="294">
        <v>0</v>
      </c>
      <c r="H21" s="91">
        <v>0</v>
      </c>
      <c r="I21" s="91">
        <v>0</v>
      </c>
      <c r="J21" s="91">
        <v>0</v>
      </c>
      <c r="K21" s="91">
        <v>-59818</v>
      </c>
      <c r="L21" s="91"/>
      <c r="M21" s="91">
        <f>SUM(D21:K21)</f>
        <v>-59818</v>
      </c>
      <c r="N21" s="293"/>
      <c r="O21" s="91">
        <v>0</v>
      </c>
      <c r="P21" s="91"/>
      <c r="Q21" s="91">
        <f>+M21+O21</f>
        <v>-59818</v>
      </c>
    </row>
    <row r="22" spans="2:17" s="107" customFormat="1" ht="15.75">
      <c r="B22" s="107" t="s">
        <v>151</v>
      </c>
      <c r="D22" s="185">
        <v>0</v>
      </c>
      <c r="E22" s="185">
        <f>89432-2171</f>
        <v>87261</v>
      </c>
      <c r="F22" s="294">
        <v>0</v>
      </c>
      <c r="G22" s="294">
        <v>0</v>
      </c>
      <c r="H22" s="91">
        <v>0</v>
      </c>
      <c r="I22" s="91">
        <v>0</v>
      </c>
      <c r="J22" s="91">
        <v>0</v>
      </c>
      <c r="K22" s="91">
        <v>56452</v>
      </c>
      <c r="L22" s="91"/>
      <c r="M22" s="91">
        <f>SUM(D22:K22)</f>
        <v>143713</v>
      </c>
      <c r="N22" s="293"/>
      <c r="O22" s="91">
        <v>0</v>
      </c>
      <c r="P22" s="91"/>
      <c r="Q22" s="91">
        <f>+M22+O22</f>
        <v>143713</v>
      </c>
    </row>
    <row r="23" spans="2:17" s="107" customFormat="1" ht="15.75">
      <c r="B23" s="107" t="s">
        <v>152</v>
      </c>
      <c r="D23" s="185"/>
      <c r="E23" s="185"/>
      <c r="F23" s="294"/>
      <c r="G23" s="294"/>
      <c r="H23" s="91"/>
      <c r="I23" s="91"/>
      <c r="J23" s="91"/>
      <c r="K23" s="91"/>
      <c r="L23" s="91"/>
      <c r="M23" s="91"/>
      <c r="N23" s="293"/>
      <c r="O23" s="91"/>
      <c r="P23" s="91"/>
      <c r="Q23" s="91"/>
    </row>
    <row r="24" spans="2:17" s="107" customFormat="1" ht="15.75">
      <c r="B24" s="107" t="s">
        <v>153</v>
      </c>
      <c r="D24" s="185">
        <v>0</v>
      </c>
      <c r="E24" s="185">
        <v>0</v>
      </c>
      <c r="F24" s="294">
        <v>0</v>
      </c>
      <c r="G24" s="294">
        <v>43846</v>
      </c>
      <c r="H24" s="91">
        <v>0</v>
      </c>
      <c r="I24" s="91">
        <v>0</v>
      </c>
      <c r="J24" s="91">
        <v>0</v>
      </c>
      <c r="K24" s="91">
        <v>0</v>
      </c>
      <c r="L24" s="91"/>
      <c r="M24" s="91">
        <f>SUM(D24:K24)</f>
        <v>43846</v>
      </c>
      <c r="N24" s="293"/>
      <c r="O24" s="91">
        <v>-8793</v>
      </c>
      <c r="P24" s="91"/>
      <c r="Q24" s="91">
        <f>+M24+O24</f>
        <v>35053</v>
      </c>
    </row>
    <row r="25" spans="2:17" s="107" customFormat="1" ht="15.75">
      <c r="B25" s="107" t="s">
        <v>312</v>
      </c>
      <c r="D25" s="185"/>
      <c r="E25" s="185"/>
      <c r="F25" s="294"/>
      <c r="G25" s="294"/>
      <c r="H25" s="91"/>
      <c r="I25" s="91"/>
      <c r="J25" s="91"/>
      <c r="K25" s="91"/>
      <c r="L25" s="91"/>
      <c r="M25" s="91"/>
      <c r="N25" s="293"/>
      <c r="O25" s="91"/>
      <c r="P25" s="91"/>
      <c r="Q25" s="91"/>
    </row>
    <row r="26" spans="2:17" s="107" customFormat="1" ht="15.75">
      <c r="B26" s="107" t="s">
        <v>301</v>
      </c>
      <c r="D26" s="185">
        <v>0</v>
      </c>
      <c r="E26" s="185">
        <v>0</v>
      </c>
      <c r="F26" s="294">
        <v>0</v>
      </c>
      <c r="G26" s="294">
        <v>0</v>
      </c>
      <c r="H26" s="91">
        <v>0</v>
      </c>
      <c r="I26" s="91">
        <v>0</v>
      </c>
      <c r="J26" s="91">
        <v>0</v>
      </c>
      <c r="K26" s="91">
        <v>0</v>
      </c>
      <c r="L26" s="91"/>
      <c r="M26" s="91">
        <f>SUM(D26:K26)</f>
        <v>0</v>
      </c>
      <c r="N26" s="293"/>
      <c r="O26" s="91">
        <f>-8745+57145</f>
        <v>48400</v>
      </c>
      <c r="P26" s="91"/>
      <c r="Q26" s="91">
        <f>+M26+O26</f>
        <v>48400</v>
      </c>
    </row>
    <row r="27" spans="2:17" s="107" customFormat="1" ht="15.75">
      <c r="B27" s="107" t="s">
        <v>287</v>
      </c>
      <c r="D27" s="185">
        <v>0</v>
      </c>
      <c r="E27" s="185">
        <v>0</v>
      </c>
      <c r="F27" s="294">
        <v>0</v>
      </c>
      <c r="G27" s="294">
        <v>0</v>
      </c>
      <c r="H27" s="91">
        <v>0</v>
      </c>
      <c r="I27" s="91">
        <v>13000</v>
      </c>
      <c r="J27" s="91">
        <v>0</v>
      </c>
      <c r="K27" s="91">
        <v>0</v>
      </c>
      <c r="L27" s="91"/>
      <c r="M27" s="91">
        <f>SUM(D27:K27)</f>
        <v>13000</v>
      </c>
      <c r="N27" s="293"/>
      <c r="O27" s="91">
        <v>0</v>
      </c>
      <c r="P27" s="91"/>
      <c r="Q27" s="91">
        <f>+M27+O27</f>
        <v>13000</v>
      </c>
    </row>
    <row r="28" spans="4:17" s="107" customFormat="1" ht="15.75">
      <c r="D28" s="185"/>
      <c r="E28" s="185"/>
      <c r="F28" s="294"/>
      <c r="G28" s="294"/>
      <c r="H28" s="91"/>
      <c r="I28" s="91"/>
      <c r="J28" s="91"/>
      <c r="K28" s="91"/>
      <c r="L28" s="91"/>
      <c r="M28" s="91"/>
      <c r="N28" s="293"/>
      <c r="O28" s="91"/>
      <c r="P28" s="91"/>
      <c r="Q28" s="91"/>
    </row>
    <row r="29" spans="2:17" s="107" customFormat="1" ht="9" customHeight="1">
      <c r="B29" s="140"/>
      <c r="C29" s="140"/>
      <c r="D29" s="185"/>
      <c r="E29" s="185"/>
      <c r="F29" s="294"/>
      <c r="G29" s="294"/>
      <c r="H29" s="293"/>
      <c r="I29" s="91"/>
      <c r="J29" s="91"/>
      <c r="K29" s="91"/>
      <c r="L29" s="91"/>
      <c r="M29" s="91"/>
      <c r="N29" s="293"/>
      <c r="O29" s="91"/>
      <c r="P29" s="91"/>
      <c r="Q29" s="91"/>
    </row>
    <row r="30" spans="2:17" s="121" customFormat="1" ht="16.5" thickBot="1">
      <c r="B30" s="145" t="s">
        <v>310</v>
      </c>
      <c r="C30" s="145"/>
      <c r="D30" s="292">
        <f aca="true" t="shared" si="0" ref="D30:K30">SUM(D15:D29)</f>
        <v>627485</v>
      </c>
      <c r="E30" s="292">
        <f t="shared" si="0"/>
        <v>797104</v>
      </c>
      <c r="F30" s="292">
        <f t="shared" si="0"/>
        <v>1359</v>
      </c>
      <c r="G30" s="292">
        <f t="shared" si="0"/>
        <v>213680</v>
      </c>
      <c r="H30" s="292">
        <f t="shared" si="0"/>
        <v>81066</v>
      </c>
      <c r="I30" s="292">
        <f t="shared" si="0"/>
        <v>97898</v>
      </c>
      <c r="J30" s="292">
        <f t="shared" si="0"/>
        <v>622446</v>
      </c>
      <c r="K30" s="292">
        <f t="shared" si="0"/>
        <v>-54641</v>
      </c>
      <c r="L30" s="308"/>
      <c r="M30" s="292">
        <f>SUM(M15:M29)</f>
        <v>2386397</v>
      </c>
      <c r="N30" s="308"/>
      <c r="O30" s="292">
        <f>SUM(O15:O29)</f>
        <v>166933</v>
      </c>
      <c r="P30" s="298"/>
      <c r="Q30" s="292">
        <f>SUM(Q15:Q29)</f>
        <v>2553330</v>
      </c>
    </row>
    <row r="31" spans="2:17" s="107" customFormat="1" ht="16.5" thickTop="1">
      <c r="B31" s="140"/>
      <c r="C31" s="141"/>
      <c r="D31" s="184"/>
      <c r="E31" s="185"/>
      <c r="F31" s="157"/>
      <c r="G31" s="157"/>
      <c r="H31" s="154"/>
      <c r="I31" s="157"/>
      <c r="J31" s="91"/>
      <c r="K31" s="157"/>
      <c r="L31" s="157"/>
      <c r="M31" s="157"/>
      <c r="N31" s="293"/>
      <c r="O31" s="157"/>
      <c r="P31" s="91"/>
      <c r="Q31" s="91"/>
    </row>
    <row r="32" spans="2:17" s="107" customFormat="1" ht="15.75">
      <c r="B32" s="140"/>
      <c r="C32" s="141"/>
      <c r="D32" s="186"/>
      <c r="E32" s="187"/>
      <c r="F32" s="158"/>
      <c r="G32" s="158"/>
      <c r="H32" s="155"/>
      <c r="I32" s="158"/>
      <c r="J32" s="158"/>
      <c r="K32" s="158"/>
      <c r="L32" s="158"/>
      <c r="M32" s="158"/>
      <c r="N32" s="155"/>
      <c r="O32" s="158"/>
      <c r="P32" s="158"/>
      <c r="Q32" s="158"/>
    </row>
    <row r="33" spans="1:17" s="107" customFormat="1" ht="6.75" customHeight="1">
      <c r="A33" s="140"/>
      <c r="B33" s="140"/>
      <c r="C33" s="141"/>
      <c r="D33" s="186"/>
      <c r="E33" s="187"/>
      <c r="F33" s="155"/>
      <c r="G33" s="155"/>
      <c r="H33" s="155"/>
      <c r="I33" s="155"/>
      <c r="J33" s="155"/>
      <c r="K33" s="155"/>
      <c r="L33" s="155"/>
      <c r="M33" s="155"/>
      <c r="N33" s="155"/>
      <c r="O33" s="158"/>
      <c r="P33" s="158"/>
      <c r="Q33" s="158"/>
    </row>
    <row r="34" spans="2:17" s="107" customFormat="1" ht="15.75">
      <c r="B34" s="121" t="s">
        <v>154</v>
      </c>
      <c r="C34" s="141"/>
      <c r="D34" s="184">
        <v>627485</v>
      </c>
      <c r="E34" s="185">
        <v>709843</v>
      </c>
      <c r="F34" s="154">
        <v>2850</v>
      </c>
      <c r="G34" s="154">
        <v>162906</v>
      </c>
      <c r="H34" s="154">
        <v>81066</v>
      </c>
      <c r="I34" s="154">
        <v>4106</v>
      </c>
      <c r="J34" s="154">
        <v>378602</v>
      </c>
      <c r="K34" s="154">
        <v>-19919</v>
      </c>
      <c r="L34" s="154"/>
      <c r="M34" s="154">
        <f>SUM(D34:K34)</f>
        <v>1946939</v>
      </c>
      <c r="N34" s="154"/>
      <c r="O34" s="157">
        <v>137403</v>
      </c>
      <c r="P34" s="157"/>
      <c r="Q34" s="157">
        <f>+M34+O34</f>
        <v>2084342</v>
      </c>
    </row>
    <row r="35" spans="2:17" s="107" customFormat="1" ht="15.75">
      <c r="B35" s="107" t="s">
        <v>155</v>
      </c>
      <c r="C35" s="141"/>
      <c r="D35" s="184"/>
      <c r="E35" s="185"/>
      <c r="F35" s="154"/>
      <c r="G35" s="154"/>
      <c r="H35" s="154"/>
      <c r="I35" s="154"/>
      <c r="J35" s="154"/>
      <c r="K35" s="154"/>
      <c r="L35" s="154"/>
      <c r="M35" s="154"/>
      <c r="N35" s="154"/>
      <c r="O35" s="157"/>
      <c r="P35" s="157"/>
      <c r="Q35" s="157"/>
    </row>
    <row r="36" spans="2:17" s="107" customFormat="1" ht="15.75">
      <c r="B36" s="107" t="s">
        <v>156</v>
      </c>
      <c r="C36" s="141"/>
      <c r="D36" s="184">
        <v>0</v>
      </c>
      <c r="E36" s="185">
        <v>0</v>
      </c>
      <c r="F36" s="154">
        <v>0</v>
      </c>
      <c r="G36" s="154">
        <v>0</v>
      </c>
      <c r="H36" s="154">
        <v>0</v>
      </c>
      <c r="I36" s="154">
        <v>0</v>
      </c>
      <c r="J36" s="154">
        <v>4305</v>
      </c>
      <c r="K36" s="154">
        <v>0</v>
      </c>
      <c r="L36" s="154"/>
      <c r="M36" s="154">
        <f>SUM(D36:K36)</f>
        <v>4305</v>
      </c>
      <c r="N36" s="154"/>
      <c r="O36" s="157">
        <v>0</v>
      </c>
      <c r="P36" s="157"/>
      <c r="Q36" s="157">
        <f>+M36+O36</f>
        <v>4305</v>
      </c>
    </row>
    <row r="37" spans="2:17" s="107" customFormat="1" ht="15.75">
      <c r="B37" s="107" t="s">
        <v>157</v>
      </c>
      <c r="C37" s="141"/>
      <c r="D37" s="184">
        <v>0</v>
      </c>
      <c r="E37" s="185">
        <v>0</v>
      </c>
      <c r="F37" s="154">
        <v>0</v>
      </c>
      <c r="G37" s="154">
        <v>0</v>
      </c>
      <c r="H37" s="154">
        <v>0</v>
      </c>
      <c r="I37" s="154">
        <v>0</v>
      </c>
      <c r="J37" s="154">
        <v>-1026</v>
      </c>
      <c r="K37" s="154">
        <v>0</v>
      </c>
      <c r="L37" s="154"/>
      <c r="M37" s="154">
        <f>SUM(D37:K37)</f>
        <v>-1026</v>
      </c>
      <c r="N37" s="154"/>
      <c r="O37" s="157">
        <v>0</v>
      </c>
      <c r="P37" s="157"/>
      <c r="Q37" s="157">
        <f>+M37+O37</f>
        <v>-1026</v>
      </c>
    </row>
    <row r="38" spans="2:17" s="107" customFormat="1" ht="15.75">
      <c r="B38" s="107" t="s">
        <v>158</v>
      </c>
      <c r="C38" s="141"/>
      <c r="D38" s="184">
        <v>0</v>
      </c>
      <c r="E38" s="185">
        <v>0</v>
      </c>
      <c r="F38" s="154">
        <v>0</v>
      </c>
      <c r="G38" s="154">
        <v>0</v>
      </c>
      <c r="H38" s="154">
        <v>0</v>
      </c>
      <c r="I38" s="154">
        <v>53820</v>
      </c>
      <c r="J38" s="154">
        <v>50816</v>
      </c>
      <c r="K38" s="154">
        <v>0</v>
      </c>
      <c r="L38" s="154"/>
      <c r="M38" s="154">
        <f>SUM(D38:K38)</f>
        <v>104636</v>
      </c>
      <c r="N38" s="154"/>
      <c r="O38" s="157">
        <v>0</v>
      </c>
      <c r="P38" s="157"/>
      <c r="Q38" s="157">
        <f>+M38+O38</f>
        <v>104636</v>
      </c>
    </row>
    <row r="39" spans="3:17" s="107" customFormat="1" ht="8.25" customHeight="1">
      <c r="C39" s="141"/>
      <c r="D39" s="184"/>
      <c r="E39" s="185"/>
      <c r="F39" s="154"/>
      <c r="G39" s="154"/>
      <c r="H39" s="154"/>
      <c r="I39" s="154"/>
      <c r="J39" s="154"/>
      <c r="K39" s="154"/>
      <c r="L39" s="154"/>
      <c r="M39" s="156"/>
      <c r="N39" s="154"/>
      <c r="O39" s="156"/>
      <c r="P39" s="157"/>
      <c r="Q39" s="156"/>
    </row>
    <row r="40" spans="2:17" s="107" customFormat="1" ht="15.75">
      <c r="B40" s="121"/>
      <c r="C40" s="141"/>
      <c r="D40" s="242">
        <f>SUM(D34:D38)</f>
        <v>627485</v>
      </c>
      <c r="E40" s="242">
        <f aca="true" t="shared" si="1" ref="E40:K40">SUM(E34:E38)</f>
        <v>709843</v>
      </c>
      <c r="F40" s="242">
        <f t="shared" si="1"/>
        <v>2850</v>
      </c>
      <c r="G40" s="242">
        <f t="shared" si="1"/>
        <v>162906</v>
      </c>
      <c r="H40" s="242">
        <f t="shared" si="1"/>
        <v>81066</v>
      </c>
      <c r="I40" s="242">
        <f t="shared" si="1"/>
        <v>57926</v>
      </c>
      <c r="J40" s="242">
        <f t="shared" si="1"/>
        <v>432697</v>
      </c>
      <c r="K40" s="242">
        <f t="shared" si="1"/>
        <v>-19919</v>
      </c>
      <c r="L40" s="154"/>
      <c r="M40" s="242">
        <f>SUM(M34:M38)</f>
        <v>2054854</v>
      </c>
      <c r="N40" s="184"/>
      <c r="O40" s="243">
        <f>SUM(O34:O38)</f>
        <v>137403</v>
      </c>
      <c r="P40" s="157"/>
      <c r="Q40" s="243">
        <f>SUM(Q34:Q38)</f>
        <v>2192257</v>
      </c>
    </row>
    <row r="41" spans="2:17" s="107" customFormat="1" ht="15.75">
      <c r="B41" s="140"/>
      <c r="C41" s="141"/>
      <c r="D41" s="184"/>
      <c r="E41" s="185"/>
      <c r="F41" s="157"/>
      <c r="G41" s="157"/>
      <c r="H41" s="157"/>
      <c r="I41" s="157"/>
      <c r="J41" s="157"/>
      <c r="K41" s="157"/>
      <c r="L41" s="157"/>
      <c r="M41" s="157"/>
      <c r="N41" s="154"/>
      <c r="O41" s="157"/>
      <c r="P41" s="157"/>
      <c r="Q41" s="157"/>
    </row>
    <row r="42" spans="2:17" s="107" customFormat="1" ht="15.75">
      <c r="B42" s="107" t="s">
        <v>98</v>
      </c>
      <c r="C42" s="141"/>
      <c r="D42" s="184">
        <v>0</v>
      </c>
      <c r="E42" s="185">
        <v>0</v>
      </c>
      <c r="F42" s="157">
        <v>0</v>
      </c>
      <c r="G42" s="157">
        <v>0</v>
      </c>
      <c r="H42" s="157">
        <v>0</v>
      </c>
      <c r="I42" s="157">
        <v>0</v>
      </c>
      <c r="J42" s="157">
        <v>54645</v>
      </c>
      <c r="K42" s="157"/>
      <c r="L42" s="157"/>
      <c r="M42" s="157">
        <f>SUM(D42:J42)</f>
        <v>54645</v>
      </c>
      <c r="N42" s="154"/>
      <c r="O42" s="157">
        <v>3681</v>
      </c>
      <c r="P42" s="157"/>
      <c r="Q42" s="157">
        <f>+M42+O42</f>
        <v>58326</v>
      </c>
    </row>
    <row r="43" spans="2:17" s="107" customFormat="1" ht="15.75">
      <c r="B43" s="107" t="s">
        <v>337</v>
      </c>
      <c r="C43" s="141"/>
      <c r="D43" s="184">
        <v>0</v>
      </c>
      <c r="E43" s="185">
        <v>0</v>
      </c>
      <c r="F43" s="157">
        <v>-960</v>
      </c>
      <c r="G43" s="157">
        <v>0</v>
      </c>
      <c r="H43" s="157">
        <v>0</v>
      </c>
      <c r="I43" s="157">
        <v>0</v>
      </c>
      <c r="J43" s="157">
        <v>0</v>
      </c>
      <c r="K43" s="157">
        <v>0</v>
      </c>
      <c r="L43" s="157"/>
      <c r="M43" s="157">
        <f>SUM(C43:K43)</f>
        <v>-960</v>
      </c>
      <c r="N43" s="154"/>
      <c r="O43" s="157">
        <v>0</v>
      </c>
      <c r="P43" s="157"/>
      <c r="Q43" s="157">
        <f>+M43+O43</f>
        <v>-960</v>
      </c>
    </row>
    <row r="44" spans="2:17" s="107" customFormat="1" ht="15.75">
      <c r="B44" s="107" t="s">
        <v>149</v>
      </c>
      <c r="C44" s="141"/>
      <c r="D44" s="184"/>
      <c r="E44" s="185"/>
      <c r="F44" s="157"/>
      <c r="G44" s="157"/>
      <c r="H44" s="157"/>
      <c r="I44" s="157"/>
      <c r="J44" s="157"/>
      <c r="K44" s="157"/>
      <c r="L44" s="157"/>
      <c r="M44" s="157"/>
      <c r="N44" s="154"/>
      <c r="O44" s="157"/>
      <c r="P44" s="157"/>
      <c r="Q44" s="157"/>
    </row>
    <row r="45" spans="2:17" s="107" customFormat="1" ht="15.75">
      <c r="B45" s="107" t="s">
        <v>336</v>
      </c>
      <c r="C45" s="141"/>
      <c r="D45" s="184">
        <v>0</v>
      </c>
      <c r="E45" s="185">
        <v>0</v>
      </c>
      <c r="F45" s="157">
        <v>0</v>
      </c>
      <c r="G45" s="157">
        <v>0</v>
      </c>
      <c r="H45" s="157">
        <v>0</v>
      </c>
      <c r="I45" s="157">
        <v>49910</v>
      </c>
      <c r="J45" s="157">
        <v>0</v>
      </c>
      <c r="K45" s="157">
        <v>0</v>
      </c>
      <c r="L45" s="157"/>
      <c r="M45" s="157">
        <f>SUM(D45:K45)</f>
        <v>49910</v>
      </c>
      <c r="N45" s="154"/>
      <c r="O45" s="157">
        <v>0</v>
      </c>
      <c r="P45" s="157"/>
      <c r="Q45" s="157">
        <f>+O45+M45</f>
        <v>49910</v>
      </c>
    </row>
    <row r="46" spans="2:17" s="107" customFormat="1" ht="15.75">
      <c r="B46" s="107" t="s">
        <v>150</v>
      </c>
      <c r="C46" s="141"/>
      <c r="D46" s="184">
        <v>0</v>
      </c>
      <c r="E46" s="185">
        <v>0</v>
      </c>
      <c r="F46" s="157">
        <v>0</v>
      </c>
      <c r="G46" s="157">
        <v>0</v>
      </c>
      <c r="H46" s="157">
        <v>0</v>
      </c>
      <c r="I46" s="157">
        <v>0</v>
      </c>
      <c r="J46" s="157">
        <v>0</v>
      </c>
      <c r="K46" s="157">
        <v>-31356</v>
      </c>
      <c r="L46" s="157"/>
      <c r="M46" s="157">
        <f>SUM(D46:K46)</f>
        <v>-31356</v>
      </c>
      <c r="N46" s="154"/>
      <c r="O46" s="157">
        <v>0</v>
      </c>
      <c r="P46" s="157"/>
      <c r="Q46" s="157">
        <f>+O46+M46</f>
        <v>-31356</v>
      </c>
    </row>
    <row r="47" spans="2:17" s="107" customFormat="1" ht="15.75">
      <c r="B47" s="107" t="s">
        <v>316</v>
      </c>
      <c r="C47" s="141"/>
      <c r="D47" s="184"/>
      <c r="E47" s="185"/>
      <c r="F47" s="157"/>
      <c r="G47" s="157"/>
      <c r="H47" s="157"/>
      <c r="I47" s="157"/>
      <c r="J47" s="157"/>
      <c r="K47" s="157"/>
      <c r="L47" s="157"/>
      <c r="M47" s="157"/>
      <c r="N47" s="154"/>
      <c r="O47" s="157"/>
      <c r="P47" s="157"/>
      <c r="Q47" s="157"/>
    </row>
    <row r="48" spans="2:17" s="107" customFormat="1" ht="15.75">
      <c r="B48" s="107" t="s">
        <v>153</v>
      </c>
      <c r="C48" s="141"/>
      <c r="D48" s="184">
        <v>0</v>
      </c>
      <c r="E48" s="185">
        <v>0</v>
      </c>
      <c r="F48" s="157">
        <v>0</v>
      </c>
      <c r="G48" s="157">
        <v>9736</v>
      </c>
      <c r="H48" s="157">
        <v>0</v>
      </c>
      <c r="I48" s="157">
        <v>0</v>
      </c>
      <c r="J48" s="157">
        <v>0</v>
      </c>
      <c r="K48" s="157">
        <v>0</v>
      </c>
      <c r="L48" s="157"/>
      <c r="M48" s="157">
        <f>SUM(D48:K48)</f>
        <v>9736</v>
      </c>
      <c r="N48" s="154"/>
      <c r="O48" s="157">
        <v>-4809</v>
      </c>
      <c r="P48" s="157"/>
      <c r="Q48" s="157">
        <f>+O48+M48</f>
        <v>4927</v>
      </c>
    </row>
    <row r="49" spans="2:17" s="107" customFormat="1" ht="15.75">
      <c r="B49" s="107" t="s">
        <v>312</v>
      </c>
      <c r="C49" s="141"/>
      <c r="D49" s="184"/>
      <c r="E49" s="185"/>
      <c r="F49" s="157"/>
      <c r="G49" s="157"/>
      <c r="H49" s="157"/>
      <c r="I49" s="157"/>
      <c r="J49" s="157"/>
      <c r="K49" s="157"/>
      <c r="L49" s="157"/>
      <c r="M49" s="157"/>
      <c r="N49" s="154"/>
      <c r="O49" s="157"/>
      <c r="P49" s="157"/>
      <c r="Q49" s="157"/>
    </row>
    <row r="50" spans="2:17" s="107" customFormat="1" ht="15.75">
      <c r="B50" s="107" t="s">
        <v>313</v>
      </c>
      <c r="C50" s="141"/>
      <c r="D50" s="184">
        <v>0</v>
      </c>
      <c r="E50" s="185">
        <v>0</v>
      </c>
      <c r="F50" s="157">
        <v>0</v>
      </c>
      <c r="G50" s="157">
        <v>0</v>
      </c>
      <c r="H50" s="157">
        <v>0</v>
      </c>
      <c r="I50" s="157">
        <v>0</v>
      </c>
      <c r="J50" s="157">
        <v>0</v>
      </c>
      <c r="K50" s="157">
        <v>0</v>
      </c>
      <c r="L50" s="157"/>
      <c r="M50" s="157">
        <f>SUM(C50:K50)</f>
        <v>0</v>
      </c>
      <c r="N50" s="154"/>
      <c r="O50" s="157">
        <v>-11109</v>
      </c>
      <c r="P50" s="157"/>
      <c r="Q50" s="157">
        <f>+O50+M50</f>
        <v>-11109</v>
      </c>
    </row>
    <row r="51" spans="2:17" s="107" customFormat="1" ht="15.75">
      <c r="B51" s="107" t="s">
        <v>314</v>
      </c>
      <c r="C51" s="141"/>
      <c r="D51" s="184"/>
      <c r="E51" s="185"/>
      <c r="F51" s="157"/>
      <c r="G51" s="157"/>
      <c r="H51" s="157"/>
      <c r="I51" s="157"/>
      <c r="J51" s="157"/>
      <c r="K51" s="157"/>
      <c r="L51" s="157"/>
      <c r="M51" s="157"/>
      <c r="N51" s="154"/>
      <c r="O51" s="157"/>
      <c r="P51" s="157"/>
      <c r="Q51" s="157"/>
    </row>
    <row r="52" spans="2:17" s="107" customFormat="1" ht="15.75">
      <c r="B52" s="107" t="s">
        <v>315</v>
      </c>
      <c r="C52" s="141"/>
      <c r="D52" s="184">
        <v>0</v>
      </c>
      <c r="E52" s="185">
        <v>0</v>
      </c>
      <c r="F52" s="157">
        <v>-497</v>
      </c>
      <c r="G52" s="157">
        <v>-2808</v>
      </c>
      <c r="H52" s="157">
        <v>0</v>
      </c>
      <c r="I52" s="157">
        <v>-5676</v>
      </c>
      <c r="J52" s="157">
        <v>8981</v>
      </c>
      <c r="K52" s="157">
        <v>0</v>
      </c>
      <c r="L52" s="157"/>
      <c r="M52" s="157">
        <f>SUM(C52:K52)</f>
        <v>0</v>
      </c>
      <c r="N52" s="154"/>
      <c r="O52" s="157">
        <v>0</v>
      </c>
      <c r="P52" s="157"/>
      <c r="Q52" s="157">
        <f>+M52+O52</f>
        <v>0</v>
      </c>
    </row>
    <row r="53" spans="3:17" s="107" customFormat="1" ht="9.75" customHeight="1">
      <c r="C53" s="141"/>
      <c r="D53" s="184"/>
      <c r="E53" s="185"/>
      <c r="F53" s="157"/>
      <c r="G53" s="157"/>
      <c r="H53" s="157"/>
      <c r="I53" s="157"/>
      <c r="J53" s="157"/>
      <c r="K53" s="157"/>
      <c r="L53" s="157"/>
      <c r="M53" s="157"/>
      <c r="N53" s="154"/>
      <c r="O53" s="157"/>
      <c r="P53" s="157"/>
      <c r="Q53" s="157"/>
    </row>
    <row r="54" spans="2:17" s="107" customFormat="1" ht="16.5" thickBot="1">
      <c r="B54" s="145" t="s">
        <v>311</v>
      </c>
      <c r="C54" s="141"/>
      <c r="D54" s="188">
        <f>SUM(D40:D53)</f>
        <v>627485</v>
      </c>
      <c r="E54" s="188">
        <f aca="true" t="shared" si="2" ref="E54:K54">SUM(E40:E53)</f>
        <v>709843</v>
      </c>
      <c r="F54" s="188">
        <f t="shared" si="2"/>
        <v>1393</v>
      </c>
      <c r="G54" s="188">
        <f t="shared" si="2"/>
        <v>169834</v>
      </c>
      <c r="H54" s="188">
        <f t="shared" si="2"/>
        <v>81066</v>
      </c>
      <c r="I54" s="188">
        <f t="shared" si="2"/>
        <v>102160</v>
      </c>
      <c r="J54" s="188">
        <f t="shared" si="2"/>
        <v>496323</v>
      </c>
      <c r="K54" s="188">
        <f t="shared" si="2"/>
        <v>-51275</v>
      </c>
      <c r="L54" s="157"/>
      <c r="M54" s="189">
        <f>SUM(M40:M53)</f>
        <v>2136829</v>
      </c>
      <c r="N54" s="154"/>
      <c r="O54" s="189">
        <f>SUM(O40:O53)</f>
        <v>125166</v>
      </c>
      <c r="P54" s="157"/>
      <c r="Q54" s="189">
        <f>SUM(Q40:Q53)</f>
        <v>2261995</v>
      </c>
    </row>
    <row r="55" spans="2:17" s="107" customFormat="1" ht="16.5" thickTop="1">
      <c r="B55" s="145"/>
      <c r="C55" s="141"/>
      <c r="D55" s="184"/>
      <c r="E55" s="185"/>
      <c r="F55" s="154"/>
      <c r="G55" s="154"/>
      <c r="H55" s="157"/>
      <c r="I55" s="154"/>
      <c r="J55" s="154"/>
      <c r="K55" s="157"/>
      <c r="L55" s="157"/>
      <c r="M55" s="154"/>
      <c r="N55" s="154"/>
      <c r="O55" s="154"/>
      <c r="P55" s="157"/>
      <c r="Q55" s="154"/>
    </row>
    <row r="56" spans="3:17" s="107" customFormat="1" ht="15.75">
      <c r="C56" s="141"/>
      <c r="D56" s="184"/>
      <c r="E56" s="185"/>
      <c r="F56" s="157"/>
      <c r="G56" s="157"/>
      <c r="H56" s="157"/>
      <c r="I56" s="157"/>
      <c r="J56" s="157"/>
      <c r="K56" s="157"/>
      <c r="L56" s="157"/>
      <c r="M56" s="157"/>
      <c r="N56" s="157"/>
      <c r="O56" s="157"/>
      <c r="P56" s="157"/>
      <c r="Q56" s="157"/>
    </row>
    <row r="57" spans="2:17" s="107" customFormat="1" ht="30.75" customHeight="1">
      <c r="B57" s="190"/>
      <c r="C57" s="190"/>
      <c r="D57" s="190"/>
      <c r="E57" s="190"/>
      <c r="F57" s="190"/>
      <c r="G57" s="190"/>
      <c r="H57" s="190"/>
      <c r="I57" s="190"/>
      <c r="J57" s="190"/>
      <c r="K57" s="190"/>
      <c r="L57" s="190"/>
      <c r="M57" s="190"/>
      <c r="N57" s="190"/>
      <c r="O57" s="190"/>
      <c r="P57" s="190"/>
      <c r="Q57" s="190"/>
    </row>
    <row r="58" spans="2:17" s="107" customFormat="1" ht="15.75">
      <c r="B58" s="140"/>
      <c r="C58" s="140"/>
      <c r="D58" s="191"/>
      <c r="E58" s="191"/>
      <c r="F58" s="161"/>
      <c r="G58" s="161"/>
      <c r="H58" s="161"/>
      <c r="I58" s="161"/>
      <c r="J58" s="161"/>
      <c r="K58" s="161"/>
      <c r="L58" s="161"/>
      <c r="M58" s="161"/>
      <c r="N58" s="161"/>
      <c r="O58" s="157"/>
      <c r="P58" s="157"/>
      <c r="Q58" s="157"/>
    </row>
    <row r="59" spans="2:17" ht="15">
      <c r="B59" s="139"/>
      <c r="C59" s="139"/>
      <c r="D59" s="192"/>
      <c r="E59" s="192"/>
      <c r="F59" s="193"/>
      <c r="G59" s="193"/>
      <c r="H59" s="193"/>
      <c r="I59" s="193"/>
      <c r="J59" s="193"/>
      <c r="K59" s="193"/>
      <c r="L59" s="193"/>
      <c r="M59" s="193"/>
      <c r="N59" s="193"/>
      <c r="O59" s="194"/>
      <c r="P59" s="194"/>
      <c r="Q59" s="194"/>
    </row>
    <row r="60" spans="2:17" ht="15">
      <c r="B60" s="139"/>
      <c r="C60" s="195"/>
      <c r="D60" s="192"/>
      <c r="E60" s="192"/>
      <c r="F60" s="193"/>
      <c r="G60" s="193"/>
      <c r="H60" s="193"/>
      <c r="I60" s="193"/>
      <c r="J60" s="193"/>
      <c r="K60" s="193"/>
      <c r="L60" s="193"/>
      <c r="M60" s="193"/>
      <c r="N60" s="193"/>
      <c r="O60" s="193"/>
      <c r="P60" s="193"/>
      <c r="Q60" s="193"/>
    </row>
    <row r="61" spans="2:17" ht="15">
      <c r="B61" s="139"/>
      <c r="C61" s="139"/>
      <c r="D61" s="192"/>
      <c r="E61" s="192"/>
      <c r="F61" s="193"/>
      <c r="G61" s="193"/>
      <c r="H61" s="193"/>
      <c r="I61" s="193"/>
      <c r="J61" s="193"/>
      <c r="K61" s="193"/>
      <c r="L61" s="193"/>
      <c r="M61" s="193"/>
      <c r="N61" s="193"/>
      <c r="O61" s="193"/>
      <c r="P61" s="193"/>
      <c r="Q61" s="193"/>
    </row>
    <row r="62" spans="2:14" ht="15">
      <c r="B62" s="139"/>
      <c r="C62" s="139"/>
      <c r="D62" s="192"/>
      <c r="E62" s="192"/>
      <c r="F62" s="193"/>
      <c r="G62" s="193"/>
      <c r="H62" s="193"/>
      <c r="I62" s="193"/>
      <c r="J62" s="193"/>
      <c r="K62" s="193"/>
      <c r="L62" s="193"/>
      <c r="M62" s="193"/>
      <c r="N62" s="193"/>
    </row>
    <row r="63" spans="2:14" ht="15">
      <c r="B63" s="139"/>
      <c r="C63" s="139"/>
      <c r="D63" s="192"/>
      <c r="E63" s="192"/>
      <c r="F63" s="193"/>
      <c r="G63" s="193"/>
      <c r="H63" s="193"/>
      <c r="I63" s="193"/>
      <c r="J63" s="193"/>
      <c r="K63" s="193"/>
      <c r="L63" s="193"/>
      <c r="M63" s="193"/>
      <c r="N63" s="193"/>
    </row>
    <row r="64" spans="2:14" ht="15">
      <c r="B64" s="139"/>
      <c r="C64" s="139"/>
      <c r="D64" s="192"/>
      <c r="E64" s="192"/>
      <c r="F64" s="193"/>
      <c r="G64" s="193"/>
      <c r="H64" s="193"/>
      <c r="I64" s="193"/>
      <c r="J64" s="193"/>
      <c r="K64" s="193"/>
      <c r="L64" s="193"/>
      <c r="M64" s="193"/>
      <c r="N64" s="193"/>
    </row>
    <row r="65" spans="2:14" ht="15">
      <c r="B65" s="139"/>
      <c r="C65" s="139"/>
      <c r="D65" s="192"/>
      <c r="E65" s="192"/>
      <c r="F65" s="193"/>
      <c r="G65" s="193"/>
      <c r="H65" s="193"/>
      <c r="I65" s="193"/>
      <c r="J65" s="193"/>
      <c r="K65" s="193"/>
      <c r="L65" s="193"/>
      <c r="M65" s="193"/>
      <c r="N65" s="193"/>
    </row>
    <row r="66" spans="2:14" ht="15">
      <c r="B66" s="139"/>
      <c r="C66" s="139"/>
      <c r="D66" s="192"/>
      <c r="E66" s="192"/>
      <c r="F66" s="193"/>
      <c r="G66" s="193"/>
      <c r="H66" s="193"/>
      <c r="I66" s="193"/>
      <c r="J66" s="193"/>
      <c r="K66" s="193"/>
      <c r="L66" s="193"/>
      <c r="M66" s="193"/>
      <c r="N66" s="193"/>
    </row>
    <row r="67" spans="2:14" ht="15">
      <c r="B67" s="139"/>
      <c r="C67" s="139"/>
      <c r="D67" s="192"/>
      <c r="E67" s="192"/>
      <c r="F67" s="193"/>
      <c r="G67" s="193"/>
      <c r="H67" s="193"/>
      <c r="I67" s="193"/>
      <c r="J67" s="193"/>
      <c r="K67" s="193"/>
      <c r="L67" s="193"/>
      <c r="M67" s="193"/>
      <c r="N67" s="193"/>
    </row>
    <row r="68" spans="2:14" ht="15">
      <c r="B68" s="139"/>
      <c r="C68" s="139"/>
      <c r="D68" s="192"/>
      <c r="E68" s="192"/>
      <c r="F68" s="193"/>
      <c r="G68" s="193"/>
      <c r="H68" s="193"/>
      <c r="I68" s="193"/>
      <c r="J68" s="193"/>
      <c r="K68" s="193"/>
      <c r="L68" s="193"/>
      <c r="M68" s="193"/>
      <c r="N68" s="193"/>
    </row>
    <row r="69" spans="2:14" ht="15">
      <c r="B69" s="139"/>
      <c r="C69" s="139"/>
      <c r="D69" s="192"/>
      <c r="E69" s="192"/>
      <c r="F69" s="193"/>
      <c r="G69" s="193"/>
      <c r="H69" s="193"/>
      <c r="I69" s="193"/>
      <c r="J69" s="193"/>
      <c r="K69" s="193"/>
      <c r="L69" s="193"/>
      <c r="M69" s="193"/>
      <c r="N69" s="193"/>
    </row>
    <row r="70" spans="2:14" ht="15">
      <c r="B70" s="139"/>
      <c r="C70" s="139"/>
      <c r="D70" s="192"/>
      <c r="E70" s="192"/>
      <c r="F70" s="193"/>
      <c r="G70" s="193"/>
      <c r="H70" s="193"/>
      <c r="I70" s="193"/>
      <c r="J70" s="193"/>
      <c r="K70" s="193"/>
      <c r="L70" s="193"/>
      <c r="M70" s="193"/>
      <c r="N70" s="193"/>
    </row>
    <row r="71" spans="2:14" ht="15">
      <c r="B71" s="139"/>
      <c r="C71" s="139"/>
      <c r="D71" s="192"/>
      <c r="E71" s="192"/>
      <c r="F71" s="193"/>
      <c r="G71" s="193"/>
      <c r="H71" s="193"/>
      <c r="I71" s="193"/>
      <c r="J71" s="193"/>
      <c r="K71" s="193"/>
      <c r="L71" s="193"/>
      <c r="M71" s="193"/>
      <c r="N71" s="193"/>
    </row>
    <row r="72" spans="2:14" ht="15">
      <c r="B72" s="139"/>
      <c r="C72" s="139"/>
      <c r="D72" s="192"/>
      <c r="E72" s="192"/>
      <c r="F72" s="193"/>
      <c r="G72" s="193"/>
      <c r="H72" s="193"/>
      <c r="I72" s="193"/>
      <c r="J72" s="193"/>
      <c r="K72" s="193"/>
      <c r="L72" s="193"/>
      <c r="M72" s="193"/>
      <c r="N72" s="193"/>
    </row>
    <row r="73" spans="2:14" ht="15">
      <c r="B73" s="139"/>
      <c r="C73" s="139"/>
      <c r="D73" s="192"/>
      <c r="E73" s="192"/>
      <c r="F73" s="193"/>
      <c r="G73" s="193"/>
      <c r="H73" s="193"/>
      <c r="I73" s="193"/>
      <c r="J73" s="193"/>
      <c r="K73" s="193"/>
      <c r="L73" s="193"/>
      <c r="M73" s="193"/>
      <c r="N73" s="193"/>
    </row>
    <row r="74" spans="2:5" ht="15">
      <c r="B74" s="196"/>
      <c r="C74" s="196"/>
      <c r="D74" s="197"/>
      <c r="E74" s="197"/>
    </row>
    <row r="75" spans="2:5" ht="15">
      <c r="B75" s="196"/>
      <c r="C75" s="196"/>
      <c r="D75" s="197"/>
      <c r="E75" s="197"/>
    </row>
    <row r="76" spans="2:5" ht="15">
      <c r="B76" s="139"/>
      <c r="C76" s="139"/>
      <c r="D76" s="197"/>
      <c r="E76" s="197"/>
    </row>
    <row r="77" spans="2:5" ht="15">
      <c r="B77" s="139"/>
      <c r="C77" s="139"/>
      <c r="D77" s="197"/>
      <c r="E77" s="197"/>
    </row>
    <row r="78" spans="2:5" ht="15">
      <c r="B78" s="139"/>
      <c r="C78" s="139"/>
      <c r="D78" s="197"/>
      <c r="E78" s="197"/>
    </row>
    <row r="79" spans="2:5" ht="15">
      <c r="B79" s="139"/>
      <c r="C79" s="139"/>
      <c r="D79" s="197"/>
      <c r="E79" s="197"/>
    </row>
    <row r="80" spans="2:5" ht="15">
      <c r="B80" s="139"/>
      <c r="C80" s="139"/>
      <c r="D80" s="197"/>
      <c r="E80" s="197"/>
    </row>
    <row r="81" spans="2:5" ht="15">
      <c r="B81" s="139"/>
      <c r="C81" s="139"/>
      <c r="D81" s="197"/>
      <c r="E81" s="197"/>
    </row>
    <row r="82" spans="2:5" ht="15">
      <c r="B82" s="139"/>
      <c r="C82" s="139"/>
      <c r="D82" s="198"/>
      <c r="E82" s="198"/>
    </row>
    <row r="83" spans="2:5" ht="15">
      <c r="B83" s="196"/>
      <c r="C83" s="196"/>
      <c r="D83" s="197"/>
      <c r="E83" s="197"/>
    </row>
    <row r="84" spans="2:5" ht="15">
      <c r="B84" s="196"/>
      <c r="C84" s="196"/>
      <c r="D84" s="197"/>
      <c r="E84" s="197"/>
    </row>
    <row r="85" spans="2:5" ht="15">
      <c r="B85" s="196"/>
      <c r="C85" s="196"/>
      <c r="D85" s="197"/>
      <c r="E85" s="197"/>
    </row>
    <row r="86" spans="2:5" ht="15">
      <c r="B86" s="196"/>
      <c r="C86" s="196"/>
      <c r="D86" s="197"/>
      <c r="E86" s="197"/>
    </row>
    <row r="87" spans="2:5" ht="15">
      <c r="B87" s="196"/>
      <c r="C87" s="196"/>
      <c r="D87" s="197"/>
      <c r="E87" s="197"/>
    </row>
    <row r="88" spans="2:5" ht="15">
      <c r="B88" s="139"/>
      <c r="C88" s="139"/>
      <c r="D88" s="198"/>
      <c r="E88" s="198"/>
    </row>
    <row r="89" spans="2:5" ht="15">
      <c r="B89" s="139"/>
      <c r="C89" s="139"/>
      <c r="D89" s="198"/>
      <c r="E89" s="198"/>
    </row>
    <row r="90" spans="2:5" ht="15">
      <c r="B90" s="196"/>
      <c r="C90" s="196"/>
      <c r="D90" s="199"/>
      <c r="E90" s="199"/>
    </row>
    <row r="91" spans="2:5" ht="15">
      <c r="B91" s="139"/>
      <c r="C91" s="139"/>
      <c r="D91" s="139"/>
      <c r="E91" s="139"/>
    </row>
    <row r="92" spans="2:5" ht="15">
      <c r="B92" s="139"/>
      <c r="C92" s="139"/>
      <c r="D92" s="139"/>
      <c r="E92" s="139"/>
    </row>
    <row r="93" spans="2:5" ht="15">
      <c r="B93" s="139"/>
      <c r="C93" s="139"/>
      <c r="D93" s="139"/>
      <c r="E93" s="139"/>
    </row>
    <row r="94" spans="2:5" ht="15">
      <c r="B94" s="139"/>
      <c r="C94" s="139"/>
      <c r="D94" s="139"/>
      <c r="E94" s="139"/>
    </row>
    <row r="95" spans="2:5" ht="15">
      <c r="B95" s="139"/>
      <c r="C95" s="139"/>
      <c r="D95" s="139"/>
      <c r="E95" s="139"/>
    </row>
    <row r="96" spans="2:5" ht="15">
      <c r="B96" s="139"/>
      <c r="C96" s="139"/>
      <c r="D96" s="139"/>
      <c r="E96" s="139"/>
    </row>
    <row r="97" spans="2:5" ht="15">
      <c r="B97" s="139"/>
      <c r="C97" s="139"/>
      <c r="D97" s="139"/>
      <c r="E97" s="139"/>
    </row>
    <row r="98" spans="2:5" ht="15">
      <c r="B98" s="139"/>
      <c r="C98" s="139"/>
      <c r="D98" s="139"/>
      <c r="E98" s="139"/>
    </row>
    <row r="99" spans="2:5" ht="15">
      <c r="B99" s="139"/>
      <c r="C99" s="139"/>
      <c r="D99" s="139"/>
      <c r="E99" s="139"/>
    </row>
    <row r="100" spans="2:5" ht="15">
      <c r="B100" s="139"/>
      <c r="C100" s="139"/>
      <c r="D100" s="139"/>
      <c r="E100" s="139"/>
    </row>
    <row r="101" spans="2:5" ht="15">
      <c r="B101" s="139"/>
      <c r="C101" s="139"/>
      <c r="D101" s="139"/>
      <c r="E101" s="139"/>
    </row>
    <row r="102" spans="2:5" ht="15">
      <c r="B102" s="139"/>
      <c r="C102" s="139"/>
      <c r="D102" s="139"/>
      <c r="E102" s="139"/>
    </row>
    <row r="103" spans="2:5" ht="15">
      <c r="B103" s="139"/>
      <c r="C103" s="139"/>
      <c r="D103" s="139"/>
      <c r="E103" s="139"/>
    </row>
    <row r="104" spans="2:5" ht="15">
      <c r="B104" s="139"/>
      <c r="C104" s="139"/>
      <c r="D104" s="139"/>
      <c r="E104" s="139"/>
    </row>
    <row r="105" spans="2:5" ht="15">
      <c r="B105" s="139"/>
      <c r="C105" s="139"/>
      <c r="D105" s="139"/>
      <c r="E105" s="139"/>
    </row>
    <row r="106" spans="2:5" ht="15">
      <c r="B106" s="139"/>
      <c r="C106" s="139"/>
      <c r="D106" s="139"/>
      <c r="E106" s="139"/>
    </row>
    <row r="107" spans="2:5" ht="15">
      <c r="B107" s="139"/>
      <c r="C107" s="139"/>
      <c r="D107" s="139"/>
      <c r="E107" s="139"/>
    </row>
    <row r="108" spans="2:5" ht="15">
      <c r="B108" s="139"/>
      <c r="C108" s="139"/>
      <c r="D108" s="139"/>
      <c r="E108" s="139"/>
    </row>
    <row r="109" spans="2:5" ht="15">
      <c r="B109" s="139"/>
      <c r="C109" s="139"/>
      <c r="D109" s="139"/>
      <c r="E109" s="139"/>
    </row>
    <row r="110" spans="2:5" ht="15">
      <c r="B110" s="139"/>
      <c r="C110" s="139"/>
      <c r="D110" s="139"/>
      <c r="E110" s="139"/>
    </row>
    <row r="111" spans="2:5" ht="15">
      <c r="B111" s="139"/>
      <c r="C111" s="139"/>
      <c r="D111" s="139"/>
      <c r="E111" s="139"/>
    </row>
    <row r="112" spans="2:5" ht="15">
      <c r="B112" s="139"/>
      <c r="C112" s="139"/>
      <c r="D112" s="139"/>
      <c r="E112" s="139"/>
    </row>
    <row r="113" spans="2:5" ht="15">
      <c r="B113" s="139"/>
      <c r="C113" s="139"/>
      <c r="D113" s="139"/>
      <c r="E113" s="139"/>
    </row>
    <row r="114" spans="2:5" ht="15">
      <c r="B114" s="139"/>
      <c r="C114" s="139"/>
      <c r="D114" s="139"/>
      <c r="E114" s="139"/>
    </row>
    <row r="115" spans="2:5" ht="15">
      <c r="B115" s="139"/>
      <c r="C115" s="139"/>
      <c r="D115" s="139"/>
      <c r="E115" s="139"/>
    </row>
    <row r="116" spans="2:5" ht="15">
      <c r="B116" s="139"/>
      <c r="C116" s="139"/>
      <c r="D116" s="139"/>
      <c r="E116" s="139"/>
    </row>
    <row r="117" spans="2:5" ht="15">
      <c r="B117" s="139"/>
      <c r="C117" s="139"/>
      <c r="D117" s="139"/>
      <c r="E117" s="139"/>
    </row>
    <row r="118" spans="2:5" ht="15">
      <c r="B118" s="139"/>
      <c r="C118" s="139"/>
      <c r="D118" s="139"/>
      <c r="E118" s="139"/>
    </row>
    <row r="119" spans="2:5" ht="15">
      <c r="B119" s="139"/>
      <c r="C119" s="139"/>
      <c r="D119" s="139"/>
      <c r="E119" s="139"/>
    </row>
    <row r="120" spans="2:5" ht="15">
      <c r="B120" s="139"/>
      <c r="C120" s="139"/>
      <c r="D120" s="139"/>
      <c r="E120" s="139"/>
    </row>
    <row r="121" spans="2:5" ht="15">
      <c r="B121" s="139"/>
      <c r="C121" s="139"/>
      <c r="D121" s="139"/>
      <c r="E121" s="139"/>
    </row>
    <row r="122" spans="2:5" ht="15">
      <c r="B122" s="139"/>
      <c r="C122" s="139"/>
      <c r="D122" s="139"/>
      <c r="E122" s="139"/>
    </row>
    <row r="123" spans="2:5" ht="15">
      <c r="B123" s="139"/>
      <c r="C123" s="139"/>
      <c r="D123" s="139"/>
      <c r="E123" s="139"/>
    </row>
    <row r="124" spans="2:5" ht="15">
      <c r="B124" s="139"/>
      <c r="C124" s="139"/>
      <c r="D124" s="139"/>
      <c r="E124" s="139"/>
    </row>
    <row r="125" spans="2:5" ht="15">
      <c r="B125" s="139"/>
      <c r="C125" s="139"/>
      <c r="D125" s="139"/>
      <c r="E125" s="139"/>
    </row>
    <row r="126" spans="2:5" ht="15">
      <c r="B126" s="139"/>
      <c r="C126" s="139"/>
      <c r="D126" s="139"/>
      <c r="E126" s="139"/>
    </row>
    <row r="127" spans="2:5" ht="15">
      <c r="B127" s="139"/>
      <c r="C127" s="139"/>
      <c r="D127" s="139"/>
      <c r="E127" s="139"/>
    </row>
    <row r="128" spans="2:5" ht="15">
      <c r="B128" s="139"/>
      <c r="C128" s="139"/>
      <c r="D128" s="139"/>
      <c r="E128" s="139"/>
    </row>
    <row r="129" spans="2:5" ht="15">
      <c r="B129" s="139"/>
      <c r="C129" s="139"/>
      <c r="D129" s="139"/>
      <c r="E129" s="139"/>
    </row>
    <row r="130" spans="2:5" ht="15">
      <c r="B130" s="139"/>
      <c r="C130" s="139"/>
      <c r="D130" s="139"/>
      <c r="E130" s="139"/>
    </row>
    <row r="131" spans="2:5" ht="15">
      <c r="B131" s="139"/>
      <c r="C131" s="139"/>
      <c r="D131" s="139"/>
      <c r="E131" s="139"/>
    </row>
    <row r="132" spans="2:5" ht="15">
      <c r="B132" s="139"/>
      <c r="C132" s="139"/>
      <c r="D132" s="139"/>
      <c r="E132" s="139"/>
    </row>
    <row r="133" spans="2:5" ht="15">
      <c r="B133" s="139"/>
      <c r="C133" s="139"/>
      <c r="D133" s="139"/>
      <c r="E133" s="139"/>
    </row>
    <row r="134" spans="2:5" ht="15">
      <c r="B134" s="139"/>
      <c r="C134" s="139"/>
      <c r="D134" s="139"/>
      <c r="E134" s="139"/>
    </row>
    <row r="135" spans="2:5" ht="15">
      <c r="B135" s="139"/>
      <c r="C135" s="139"/>
      <c r="D135" s="139"/>
      <c r="E135" s="139"/>
    </row>
    <row r="136" spans="2:5" ht="15">
      <c r="B136" s="139"/>
      <c r="C136" s="139"/>
      <c r="D136" s="139"/>
      <c r="E136" s="139"/>
    </row>
    <row r="137" spans="2:5" ht="15">
      <c r="B137" s="139"/>
      <c r="C137" s="139"/>
      <c r="D137" s="139"/>
      <c r="E137" s="139"/>
    </row>
    <row r="138" spans="2:5" ht="15">
      <c r="B138" s="139"/>
      <c r="C138" s="139"/>
      <c r="D138" s="139"/>
      <c r="E138" s="139"/>
    </row>
    <row r="139" spans="2:5" ht="15">
      <c r="B139" s="139"/>
      <c r="C139" s="139"/>
      <c r="D139" s="139"/>
      <c r="E139" s="139"/>
    </row>
    <row r="140" spans="2:5" ht="15">
      <c r="B140" s="139"/>
      <c r="C140" s="139"/>
      <c r="D140" s="139"/>
      <c r="E140" s="139"/>
    </row>
    <row r="141" spans="2:5" ht="15">
      <c r="B141" s="139"/>
      <c r="C141" s="139"/>
      <c r="D141" s="139"/>
      <c r="E141" s="139"/>
    </row>
    <row r="142" spans="2:5" ht="15">
      <c r="B142" s="139"/>
      <c r="C142" s="139"/>
      <c r="D142" s="139"/>
      <c r="E142" s="139"/>
    </row>
    <row r="143" spans="2:5" ht="15">
      <c r="B143" s="139"/>
      <c r="C143" s="139"/>
      <c r="D143" s="139"/>
      <c r="E143" s="139"/>
    </row>
    <row r="144" spans="2:5" ht="15">
      <c r="B144" s="139"/>
      <c r="C144" s="139"/>
      <c r="D144" s="139"/>
      <c r="E144" s="139"/>
    </row>
    <row r="145" spans="2:5" ht="15">
      <c r="B145" s="139"/>
      <c r="C145" s="139"/>
      <c r="D145" s="139"/>
      <c r="E145" s="139"/>
    </row>
    <row r="146" spans="2:5" ht="15">
      <c r="B146" s="139"/>
      <c r="C146" s="139"/>
      <c r="D146" s="139"/>
      <c r="E146" s="139"/>
    </row>
    <row r="147" spans="2:5" ht="15">
      <c r="B147" s="139"/>
      <c r="C147" s="139"/>
      <c r="D147" s="139"/>
      <c r="E147" s="139"/>
    </row>
    <row r="148" spans="2:5" ht="15">
      <c r="B148" s="139"/>
      <c r="C148" s="139"/>
      <c r="D148" s="139"/>
      <c r="E148" s="139"/>
    </row>
    <row r="149" spans="2:5" ht="15">
      <c r="B149" s="139"/>
      <c r="C149" s="139"/>
      <c r="D149" s="139"/>
      <c r="E149" s="139"/>
    </row>
    <row r="150" spans="2:5" ht="15">
      <c r="B150" s="139"/>
      <c r="C150" s="139"/>
      <c r="D150" s="139"/>
      <c r="E150" s="139"/>
    </row>
    <row r="151" spans="2:5" ht="15">
      <c r="B151" s="139"/>
      <c r="C151" s="139"/>
      <c r="D151" s="139"/>
      <c r="E151" s="139"/>
    </row>
    <row r="152" spans="2:5" ht="15">
      <c r="B152" s="139"/>
      <c r="C152" s="139"/>
      <c r="D152" s="139"/>
      <c r="E152" s="139"/>
    </row>
    <row r="153" spans="2:5" ht="15">
      <c r="B153" s="139"/>
      <c r="C153" s="139"/>
      <c r="D153" s="139"/>
      <c r="E153" s="139"/>
    </row>
    <row r="154" spans="2:5" ht="15">
      <c r="B154" s="139"/>
      <c r="C154" s="139"/>
      <c r="D154" s="139"/>
      <c r="E154" s="139"/>
    </row>
    <row r="155" spans="2:5" ht="15">
      <c r="B155" s="139"/>
      <c r="C155" s="139"/>
      <c r="D155" s="139"/>
      <c r="E155" s="139"/>
    </row>
    <row r="156" spans="2:5" ht="15">
      <c r="B156" s="139"/>
      <c r="C156" s="139"/>
      <c r="D156" s="139"/>
      <c r="E156" s="139"/>
    </row>
    <row r="157" spans="2:5" ht="15">
      <c r="B157" s="139"/>
      <c r="C157" s="139"/>
      <c r="D157" s="139"/>
      <c r="E157" s="139"/>
    </row>
    <row r="158" spans="2:5" ht="15">
      <c r="B158" s="139"/>
      <c r="C158" s="139"/>
      <c r="D158" s="139"/>
      <c r="E158" s="139"/>
    </row>
    <row r="159" spans="2:5" ht="15">
      <c r="B159" s="139"/>
      <c r="C159" s="139"/>
      <c r="D159" s="139"/>
      <c r="E159" s="139"/>
    </row>
    <row r="160" spans="2:5" ht="15">
      <c r="B160" s="139"/>
      <c r="C160" s="139"/>
      <c r="D160" s="139"/>
      <c r="E160" s="139"/>
    </row>
    <row r="161" spans="2:5" ht="15">
      <c r="B161" s="139"/>
      <c r="C161" s="139"/>
      <c r="D161" s="139"/>
      <c r="E161" s="139"/>
    </row>
    <row r="162" spans="2:5" ht="15">
      <c r="B162" s="139"/>
      <c r="C162" s="139"/>
      <c r="D162" s="139"/>
      <c r="E162" s="139"/>
    </row>
    <row r="163" spans="2:5" ht="15">
      <c r="B163" s="139"/>
      <c r="C163" s="139"/>
      <c r="D163" s="139"/>
      <c r="E163" s="139"/>
    </row>
    <row r="164" spans="2:5" ht="15">
      <c r="B164" s="139"/>
      <c r="C164" s="139"/>
      <c r="D164" s="139"/>
      <c r="E164" s="139"/>
    </row>
    <row r="165" spans="2:5" ht="15">
      <c r="B165" s="139"/>
      <c r="C165" s="139"/>
      <c r="D165" s="139"/>
      <c r="E165" s="139"/>
    </row>
    <row r="166" spans="2:5" ht="15">
      <c r="B166" s="139"/>
      <c r="C166" s="139"/>
      <c r="D166" s="139"/>
      <c r="E166" s="139"/>
    </row>
    <row r="167" spans="2:5" ht="15">
      <c r="B167" s="139"/>
      <c r="C167" s="139"/>
      <c r="D167" s="139"/>
      <c r="E167" s="139"/>
    </row>
    <row r="168" spans="2:5" ht="15">
      <c r="B168" s="139"/>
      <c r="C168" s="139"/>
      <c r="D168" s="139"/>
      <c r="E168" s="139"/>
    </row>
    <row r="169" spans="2:5" ht="15">
      <c r="B169" s="139"/>
      <c r="C169" s="139"/>
      <c r="D169" s="139"/>
      <c r="E169" s="139"/>
    </row>
    <row r="170" spans="2:5" ht="15">
      <c r="B170" s="139"/>
      <c r="C170" s="139"/>
      <c r="D170" s="139"/>
      <c r="E170" s="139"/>
    </row>
    <row r="171" spans="2:5" ht="15">
      <c r="B171" s="139"/>
      <c r="C171" s="139"/>
      <c r="D171" s="139"/>
      <c r="E171" s="139"/>
    </row>
    <row r="172" spans="2:5" ht="15">
      <c r="B172" s="139"/>
      <c r="C172" s="139"/>
      <c r="D172" s="139"/>
      <c r="E172" s="139"/>
    </row>
    <row r="173" spans="2:5" ht="15">
      <c r="B173" s="139"/>
      <c r="C173" s="139"/>
      <c r="D173" s="139"/>
      <c r="E173" s="139"/>
    </row>
    <row r="174" spans="2:5" ht="15">
      <c r="B174" s="139"/>
      <c r="C174" s="139"/>
      <c r="D174" s="139"/>
      <c r="E174" s="139"/>
    </row>
    <row r="175" spans="2:5" ht="15">
      <c r="B175" s="139"/>
      <c r="C175" s="139"/>
      <c r="D175" s="139"/>
      <c r="E175" s="139"/>
    </row>
    <row r="176" spans="2:5" ht="15">
      <c r="B176" s="139"/>
      <c r="C176" s="139"/>
      <c r="D176" s="139"/>
      <c r="E176" s="139"/>
    </row>
    <row r="177" spans="2:5" ht="15">
      <c r="B177" s="139"/>
      <c r="C177" s="139"/>
      <c r="D177" s="139"/>
      <c r="E177" s="139"/>
    </row>
    <row r="178" spans="2:5" ht="15">
      <c r="B178" s="139"/>
      <c r="C178" s="139"/>
      <c r="D178" s="139"/>
      <c r="E178" s="139"/>
    </row>
    <row r="179" spans="2:5" ht="15">
      <c r="B179" s="139"/>
      <c r="C179" s="139"/>
      <c r="D179" s="139"/>
      <c r="E179" s="139"/>
    </row>
    <row r="180" spans="2:5" ht="15">
      <c r="B180" s="139"/>
      <c r="C180" s="139"/>
      <c r="D180" s="139"/>
      <c r="E180" s="139"/>
    </row>
    <row r="181" spans="2:5" ht="15">
      <c r="B181" s="139"/>
      <c r="C181" s="139"/>
      <c r="D181" s="139"/>
      <c r="E181" s="139"/>
    </row>
    <row r="182" spans="2:5" ht="15">
      <c r="B182" s="139"/>
      <c r="C182" s="139"/>
      <c r="D182" s="139"/>
      <c r="E182" s="139"/>
    </row>
    <row r="183" spans="2:5" ht="15">
      <c r="B183" s="139"/>
      <c r="C183" s="139"/>
      <c r="D183" s="139"/>
      <c r="E183" s="139"/>
    </row>
    <row r="184" spans="2:5" ht="15">
      <c r="B184" s="139"/>
      <c r="C184" s="139"/>
      <c r="D184" s="139"/>
      <c r="E184" s="139"/>
    </row>
    <row r="185" spans="2:5" ht="15">
      <c r="B185" s="139"/>
      <c r="C185" s="139"/>
      <c r="D185" s="139"/>
      <c r="E185" s="139"/>
    </row>
    <row r="186" spans="2:5" ht="15">
      <c r="B186" s="139"/>
      <c r="C186" s="139"/>
      <c r="D186" s="139"/>
      <c r="E186" s="139"/>
    </row>
    <row r="187" spans="2:5" ht="15">
      <c r="B187" s="139"/>
      <c r="C187" s="139"/>
      <c r="D187" s="139"/>
      <c r="E187" s="139"/>
    </row>
    <row r="188" spans="2:5" ht="15">
      <c r="B188" s="139"/>
      <c r="C188" s="139"/>
      <c r="D188" s="139"/>
      <c r="E188" s="139"/>
    </row>
    <row r="189" spans="2:5" ht="15">
      <c r="B189" s="139"/>
      <c r="C189" s="139"/>
      <c r="D189" s="139"/>
      <c r="E189" s="139"/>
    </row>
    <row r="190" spans="2:5" ht="15">
      <c r="B190" s="139"/>
      <c r="C190" s="139"/>
      <c r="D190" s="139"/>
      <c r="E190" s="139"/>
    </row>
    <row r="191" spans="2:5" ht="15">
      <c r="B191" s="139"/>
      <c r="C191" s="139"/>
      <c r="D191" s="139"/>
      <c r="E191" s="139"/>
    </row>
    <row r="192" spans="2:5" ht="15">
      <c r="B192" s="139"/>
      <c r="C192" s="139"/>
      <c r="D192" s="139"/>
      <c r="E192" s="139"/>
    </row>
    <row r="193" spans="2:5" ht="15">
      <c r="B193" s="139"/>
      <c r="C193" s="139"/>
      <c r="D193" s="139"/>
      <c r="E193" s="139"/>
    </row>
    <row r="194" spans="2:5" ht="15">
      <c r="B194" s="139"/>
      <c r="C194" s="139"/>
      <c r="D194" s="139"/>
      <c r="E194" s="139"/>
    </row>
    <row r="195" spans="2:5" ht="15">
      <c r="B195" s="139"/>
      <c r="C195" s="139"/>
      <c r="D195" s="139"/>
      <c r="E195" s="139"/>
    </row>
    <row r="196" spans="2:5" ht="15">
      <c r="B196" s="139"/>
      <c r="C196" s="139"/>
      <c r="D196" s="139"/>
      <c r="E196" s="139"/>
    </row>
    <row r="197" spans="2:5" ht="15">
      <c r="B197" s="139"/>
      <c r="C197" s="139"/>
      <c r="D197" s="139"/>
      <c r="E197" s="139"/>
    </row>
    <row r="198" spans="2:5" ht="15">
      <c r="B198" s="139"/>
      <c r="C198" s="139"/>
      <c r="D198" s="139"/>
      <c r="E198" s="139"/>
    </row>
    <row r="199" spans="2:5" ht="15">
      <c r="B199" s="139"/>
      <c r="C199" s="139"/>
      <c r="D199" s="139"/>
      <c r="E199" s="139"/>
    </row>
    <row r="200" spans="2:5" ht="15">
      <c r="B200" s="139"/>
      <c r="C200" s="139"/>
      <c r="D200" s="139"/>
      <c r="E200" s="139"/>
    </row>
    <row r="201" spans="2:5" ht="15">
      <c r="B201" s="139"/>
      <c r="C201" s="139"/>
      <c r="D201" s="139"/>
      <c r="E201" s="139"/>
    </row>
    <row r="202" spans="2:5" ht="15">
      <c r="B202" s="139"/>
      <c r="C202" s="139"/>
      <c r="D202" s="139"/>
      <c r="E202" s="139"/>
    </row>
    <row r="203" spans="2:5" ht="15">
      <c r="B203" s="139"/>
      <c r="C203" s="139"/>
      <c r="D203" s="139"/>
      <c r="E203" s="139"/>
    </row>
    <row r="204" spans="2:5" ht="15">
      <c r="B204" s="139"/>
      <c r="C204" s="139"/>
      <c r="D204" s="139"/>
      <c r="E204" s="139"/>
    </row>
    <row r="205" spans="2:5" ht="15">
      <c r="B205" s="139"/>
      <c r="C205" s="139"/>
      <c r="D205" s="139"/>
      <c r="E205" s="139"/>
    </row>
    <row r="206" spans="2:5" ht="15">
      <c r="B206" s="139"/>
      <c r="C206" s="139"/>
      <c r="D206" s="139"/>
      <c r="E206" s="139"/>
    </row>
    <row r="207" spans="2:5" ht="15">
      <c r="B207" s="139"/>
      <c r="C207" s="139"/>
      <c r="D207" s="139"/>
      <c r="E207" s="139"/>
    </row>
    <row r="208" spans="2:5" ht="15">
      <c r="B208" s="139"/>
      <c r="C208" s="139"/>
      <c r="D208" s="139"/>
      <c r="E208" s="139"/>
    </row>
    <row r="209" spans="2:5" ht="15">
      <c r="B209" s="139"/>
      <c r="C209" s="139"/>
      <c r="D209" s="139"/>
      <c r="E209" s="139"/>
    </row>
    <row r="210" spans="2:5" ht="15">
      <c r="B210" s="139"/>
      <c r="C210" s="139"/>
      <c r="D210" s="139"/>
      <c r="E210" s="139"/>
    </row>
    <row r="211" spans="2:5" ht="15">
      <c r="B211" s="139"/>
      <c r="C211" s="139"/>
      <c r="D211" s="139"/>
      <c r="E211" s="139"/>
    </row>
    <row r="212" spans="2:5" ht="15">
      <c r="B212" s="139"/>
      <c r="C212" s="139"/>
      <c r="D212" s="139"/>
      <c r="E212" s="139"/>
    </row>
    <row r="213" spans="2:5" ht="15">
      <c r="B213" s="139"/>
      <c r="C213" s="139"/>
      <c r="D213" s="139"/>
      <c r="E213" s="139"/>
    </row>
    <row r="214" spans="2:5" ht="15">
      <c r="B214" s="139"/>
      <c r="C214" s="139"/>
      <c r="D214" s="139"/>
      <c r="E214" s="139"/>
    </row>
    <row r="215" spans="2:5" ht="15">
      <c r="B215" s="139"/>
      <c r="C215" s="139"/>
      <c r="D215" s="139"/>
      <c r="E215" s="139"/>
    </row>
    <row r="216" spans="2:5" ht="15">
      <c r="B216" s="139"/>
      <c r="C216" s="139"/>
      <c r="D216" s="139"/>
      <c r="E216" s="139"/>
    </row>
    <row r="217" spans="2:5" ht="15">
      <c r="B217" s="139"/>
      <c r="C217" s="139"/>
      <c r="D217" s="139"/>
      <c r="E217" s="139"/>
    </row>
    <row r="218" spans="2:5" ht="15">
      <c r="B218" s="139"/>
      <c r="C218" s="139"/>
      <c r="D218" s="139"/>
      <c r="E218" s="139"/>
    </row>
    <row r="219" spans="2:5" ht="15">
      <c r="B219" s="139"/>
      <c r="C219" s="139"/>
      <c r="D219" s="139"/>
      <c r="E219" s="139"/>
    </row>
    <row r="220" spans="2:5" ht="15">
      <c r="B220" s="139"/>
      <c r="C220" s="139"/>
      <c r="D220" s="139"/>
      <c r="E220" s="139"/>
    </row>
    <row r="221" spans="2:5" ht="15">
      <c r="B221" s="139"/>
      <c r="C221" s="139"/>
      <c r="D221" s="139"/>
      <c r="E221" s="139"/>
    </row>
    <row r="222" spans="2:5" ht="15">
      <c r="B222" s="139"/>
      <c r="C222" s="139"/>
      <c r="D222" s="139"/>
      <c r="E222" s="139"/>
    </row>
    <row r="223" spans="2:5" ht="15">
      <c r="B223" s="139"/>
      <c r="C223" s="139"/>
      <c r="D223" s="139"/>
      <c r="E223" s="139"/>
    </row>
    <row r="224" spans="2:5" ht="15">
      <c r="B224" s="139"/>
      <c r="C224" s="139"/>
      <c r="D224" s="139"/>
      <c r="E224" s="139"/>
    </row>
    <row r="225" spans="2:5" ht="15">
      <c r="B225" s="139"/>
      <c r="C225" s="139"/>
      <c r="D225" s="139"/>
      <c r="E225" s="139"/>
    </row>
    <row r="226" spans="2:5" ht="15">
      <c r="B226" s="139"/>
      <c r="C226" s="139"/>
      <c r="D226" s="139"/>
      <c r="E226" s="139"/>
    </row>
    <row r="227" spans="2:5" ht="15">
      <c r="B227" s="139"/>
      <c r="C227" s="139"/>
      <c r="D227" s="139"/>
      <c r="E227" s="139"/>
    </row>
    <row r="228" spans="2:5" ht="15">
      <c r="B228" s="139"/>
      <c r="C228" s="139"/>
      <c r="D228" s="139"/>
      <c r="E228" s="139"/>
    </row>
    <row r="229" spans="2:5" ht="15">
      <c r="B229" s="139"/>
      <c r="C229" s="139"/>
      <c r="D229" s="139"/>
      <c r="E229" s="139"/>
    </row>
    <row r="230" spans="2:5" ht="15">
      <c r="B230" s="139"/>
      <c r="C230" s="139"/>
      <c r="D230" s="139"/>
      <c r="E230" s="139"/>
    </row>
    <row r="231" spans="2:5" ht="15">
      <c r="B231" s="139"/>
      <c r="C231" s="139"/>
      <c r="D231" s="139"/>
      <c r="E231" s="139"/>
    </row>
    <row r="232" spans="2:5" ht="15">
      <c r="B232" s="139"/>
      <c r="C232" s="139"/>
      <c r="D232" s="139"/>
      <c r="E232" s="139"/>
    </row>
    <row r="233" spans="2:5" ht="15">
      <c r="B233" s="139"/>
      <c r="C233" s="139"/>
      <c r="D233" s="139"/>
      <c r="E233" s="139"/>
    </row>
    <row r="234" spans="2:5" ht="15">
      <c r="B234" s="139"/>
      <c r="C234" s="139"/>
      <c r="D234" s="139"/>
      <c r="E234" s="139"/>
    </row>
    <row r="235" spans="2:5" ht="15">
      <c r="B235" s="139"/>
      <c r="C235" s="139"/>
      <c r="D235" s="139"/>
      <c r="E235" s="139"/>
    </row>
    <row r="236" spans="2:5" ht="15">
      <c r="B236" s="139"/>
      <c r="C236" s="139"/>
      <c r="D236" s="139"/>
      <c r="E236" s="139"/>
    </row>
    <row r="237" spans="2:5" ht="15">
      <c r="B237" s="139"/>
      <c r="C237" s="139"/>
      <c r="D237" s="139"/>
      <c r="E237" s="139"/>
    </row>
    <row r="238" spans="2:5" ht="15">
      <c r="B238" s="139"/>
      <c r="C238" s="139"/>
      <c r="D238" s="139"/>
      <c r="E238" s="139"/>
    </row>
    <row r="239" spans="2:5" ht="15">
      <c r="B239" s="139"/>
      <c r="C239" s="139"/>
      <c r="D239" s="139"/>
      <c r="E239" s="139"/>
    </row>
    <row r="240" spans="2:5" ht="15">
      <c r="B240" s="139"/>
      <c r="C240" s="139"/>
      <c r="D240" s="139"/>
      <c r="E240" s="139"/>
    </row>
    <row r="241" ht="15">
      <c r="E241" s="139"/>
    </row>
    <row r="242" ht="15">
      <c r="E242" s="139"/>
    </row>
    <row r="243" ht="15">
      <c r="E243" s="139"/>
    </row>
    <row r="244" ht="15">
      <c r="E244" s="139"/>
    </row>
    <row r="245" ht="15">
      <c r="E245" s="139"/>
    </row>
    <row r="246" ht="15">
      <c r="E246" s="139"/>
    </row>
    <row r="247" ht="15">
      <c r="E247" s="139"/>
    </row>
    <row r="248" ht="15">
      <c r="E248" s="139"/>
    </row>
    <row r="249" ht="15">
      <c r="E249" s="139"/>
    </row>
    <row r="250" ht="15">
      <c r="E250" s="139"/>
    </row>
    <row r="251" ht="15">
      <c r="E251" s="139"/>
    </row>
    <row r="252" ht="15">
      <c r="E252" s="139"/>
    </row>
    <row r="253" ht="15">
      <c r="E253" s="139"/>
    </row>
    <row r="254" ht="15">
      <c r="E254" s="139"/>
    </row>
    <row r="255" ht="15">
      <c r="E255" s="139"/>
    </row>
    <row r="256" ht="15">
      <c r="E256" s="139"/>
    </row>
    <row r="257" ht="15">
      <c r="E257" s="139"/>
    </row>
    <row r="258" ht="15">
      <c r="E258" s="139"/>
    </row>
    <row r="259" ht="15">
      <c r="E259" s="139"/>
    </row>
    <row r="260" ht="15">
      <c r="E260" s="139"/>
    </row>
    <row r="261" ht="15">
      <c r="E261" s="139"/>
    </row>
    <row r="262" ht="15">
      <c r="E262" s="139"/>
    </row>
    <row r="263" ht="15">
      <c r="E263" s="139"/>
    </row>
    <row r="264" ht="15">
      <c r="E264" s="139"/>
    </row>
    <row r="265" ht="15">
      <c r="E265" s="139"/>
    </row>
    <row r="266" ht="15">
      <c r="E266" s="139"/>
    </row>
    <row r="267" ht="15">
      <c r="E267" s="139"/>
    </row>
    <row r="268" ht="15">
      <c r="E268" s="139"/>
    </row>
    <row r="269" ht="15">
      <c r="E269" s="139"/>
    </row>
    <row r="270" ht="15">
      <c r="E270" s="139"/>
    </row>
    <row r="271" ht="15">
      <c r="E271" s="139"/>
    </row>
    <row r="272" ht="15">
      <c r="E272" s="139"/>
    </row>
    <row r="273" ht="15">
      <c r="E273" s="139"/>
    </row>
    <row r="274" ht="15">
      <c r="E274" s="139"/>
    </row>
    <row r="275" ht="15">
      <c r="E275" s="139"/>
    </row>
    <row r="276" ht="15">
      <c r="E276" s="139"/>
    </row>
    <row r="277" ht="15">
      <c r="E277" s="139"/>
    </row>
    <row r="278" ht="15">
      <c r="E278" s="139"/>
    </row>
    <row r="279" ht="15">
      <c r="E279" s="139"/>
    </row>
    <row r="280" ht="15">
      <c r="E280" s="139"/>
    </row>
    <row r="281" ht="15">
      <c r="E281" s="139"/>
    </row>
    <row r="282" ht="15">
      <c r="E282" s="139"/>
    </row>
    <row r="283" ht="15">
      <c r="E283" s="139"/>
    </row>
    <row r="284" ht="15">
      <c r="E284" s="139"/>
    </row>
    <row r="285" ht="15">
      <c r="E285" s="139"/>
    </row>
    <row r="286" ht="15">
      <c r="E286" s="139"/>
    </row>
    <row r="287" ht="15">
      <c r="E287" s="139"/>
    </row>
    <row r="288" ht="15">
      <c r="E288" s="139"/>
    </row>
    <row r="289" ht="15">
      <c r="E289" s="139"/>
    </row>
    <row r="290" ht="15">
      <c r="E290" s="139"/>
    </row>
    <row r="291" ht="15">
      <c r="E291" s="139"/>
    </row>
    <row r="292" ht="15">
      <c r="E292" s="139"/>
    </row>
    <row r="293" ht="15">
      <c r="E293" s="139"/>
    </row>
    <row r="294" ht="15">
      <c r="E294" s="139"/>
    </row>
    <row r="295" ht="15">
      <c r="E295" s="139"/>
    </row>
    <row r="296" ht="15">
      <c r="E296" s="139"/>
    </row>
    <row r="297" ht="15">
      <c r="E297" s="139"/>
    </row>
    <row r="298" ht="15">
      <c r="E298" s="139"/>
    </row>
    <row r="299" ht="15">
      <c r="E299" s="139"/>
    </row>
    <row r="300" ht="15">
      <c r="E300" s="139"/>
    </row>
    <row r="301" ht="15">
      <c r="E301" s="139"/>
    </row>
    <row r="302" ht="15">
      <c r="E302" s="139"/>
    </row>
    <row r="303" ht="15">
      <c r="E303" s="139"/>
    </row>
    <row r="304" ht="15">
      <c r="E304" s="139"/>
    </row>
    <row r="305" ht="15">
      <c r="E305" s="139"/>
    </row>
    <row r="306" ht="15">
      <c r="E306" s="139"/>
    </row>
    <row r="307" ht="15">
      <c r="E307" s="139"/>
    </row>
    <row r="308" ht="15">
      <c r="E308" s="139"/>
    </row>
    <row r="309" ht="15">
      <c r="E309" s="139"/>
    </row>
    <row r="310" ht="15">
      <c r="E310" s="139"/>
    </row>
    <row r="311" ht="15">
      <c r="E311" s="139"/>
    </row>
    <row r="312" ht="15">
      <c r="E312" s="139"/>
    </row>
    <row r="313" ht="15">
      <c r="E313" s="139"/>
    </row>
    <row r="314" ht="15">
      <c r="E314" s="139"/>
    </row>
    <row r="315" ht="15">
      <c r="E315" s="139"/>
    </row>
    <row r="316" ht="15">
      <c r="E316" s="139"/>
    </row>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sheetData>
  <sheetProtection/>
  <mergeCells count="2">
    <mergeCell ref="B1:Q1"/>
    <mergeCell ref="A2:Q2"/>
  </mergeCells>
  <printOptions/>
  <pageMargins left="0.66" right="0.54" top="0.21" bottom="0.29" header="0.511811023622047" footer="0.32"/>
  <pageSetup firstPageNumber="4" useFirstPageNumber="1" horizontalDpi="600" verticalDpi="600" orientation="landscape" paperSize="9" scale="64" r:id="rId2"/>
  <headerFooter alignWithMargins="0">
    <oddHeader>&amp;R
</oddHeader>
    <oddFooter>&amp;C&amp;"Times New Roman,Regular"&amp;12&amp;P</oddFooter>
  </headerFooter>
  <rowBreaks count="1" manualBreakCount="1">
    <brk id="91" max="255" man="1"/>
  </rowBreaks>
  <drawing r:id="rId1"/>
</worksheet>
</file>

<file path=xl/worksheets/sheet4.xml><?xml version="1.0" encoding="utf-8"?>
<worksheet xmlns="http://schemas.openxmlformats.org/spreadsheetml/2006/main" xmlns:r="http://schemas.openxmlformats.org/officeDocument/2006/relationships">
  <dimension ref="A1:F108"/>
  <sheetViews>
    <sheetView showGridLines="0" view="pageBreakPreview" zoomScaleNormal="75" zoomScaleSheetLayoutView="100" zoomScalePageLayoutView="0" workbookViewId="0" topLeftCell="A4">
      <selection activeCell="C20" sqref="C20"/>
    </sheetView>
  </sheetViews>
  <sheetFormatPr defaultColWidth="9.140625" defaultRowHeight="12.75" customHeight="1"/>
  <cols>
    <col min="1" max="1" width="5.00390625" style="99" customWidth="1"/>
    <col min="2" max="2" width="52.140625" style="99" customWidth="1"/>
    <col min="3" max="3" width="10.7109375" style="99" customWidth="1"/>
    <col min="4" max="4" width="16.8515625" style="215" customWidth="1"/>
    <col min="5" max="5" width="1.57421875" style="212" customWidth="1"/>
    <col min="6" max="6" width="14.421875" style="212" customWidth="1"/>
    <col min="7" max="16384" width="9.140625" style="99" customWidth="1"/>
  </cols>
  <sheetData>
    <row r="1" spans="1:6" ht="25.5">
      <c r="A1" s="322" t="s">
        <v>228</v>
      </c>
      <c r="B1" s="322"/>
      <c r="C1" s="322"/>
      <c r="D1" s="322"/>
      <c r="E1" s="322"/>
      <c r="F1" s="322"/>
    </row>
    <row r="2" spans="1:6" ht="15.75">
      <c r="A2" s="107"/>
      <c r="B2" s="115"/>
      <c r="C2" s="115"/>
      <c r="D2" s="200"/>
      <c r="E2" s="138"/>
      <c r="F2" s="138"/>
    </row>
    <row r="3" spans="1:6" ht="15.75">
      <c r="A3" s="107"/>
      <c r="B3" s="115"/>
      <c r="C3" s="115"/>
      <c r="D3" s="200"/>
      <c r="E3" s="138"/>
      <c r="F3" s="138"/>
    </row>
    <row r="4" spans="1:6" ht="15.75">
      <c r="A4" s="121"/>
      <c r="B4" s="115" t="s">
        <v>69</v>
      </c>
      <c r="C4" s="115"/>
      <c r="D4" s="200"/>
      <c r="E4" s="138"/>
      <c r="F4" s="138"/>
    </row>
    <row r="5" spans="1:6" ht="15.75">
      <c r="A5" s="107"/>
      <c r="B5" s="115" t="s">
        <v>303</v>
      </c>
      <c r="C5" s="115"/>
      <c r="D5" s="200"/>
      <c r="E5" s="138"/>
      <c r="F5" s="138"/>
    </row>
    <row r="6" spans="1:6" ht="15.75">
      <c r="A6" s="107"/>
      <c r="B6" s="115"/>
      <c r="C6" s="115"/>
      <c r="D6" s="200"/>
      <c r="E6" s="138"/>
      <c r="F6" s="138"/>
    </row>
    <row r="7" spans="1:6" ht="15.75">
      <c r="A7" s="107"/>
      <c r="B7" s="107"/>
      <c r="C7" s="107"/>
      <c r="D7" s="201"/>
      <c r="E7" s="202"/>
      <c r="F7" s="203"/>
    </row>
    <row r="8" spans="1:6" ht="15.75">
      <c r="A8" s="107"/>
      <c r="B8" s="107"/>
      <c r="C8" s="107"/>
      <c r="D8" s="324" t="s">
        <v>317</v>
      </c>
      <c r="E8" s="324"/>
      <c r="F8" s="324"/>
    </row>
    <row r="9" spans="1:6" ht="15.75">
      <c r="A9" s="107"/>
      <c r="B9" s="107"/>
      <c r="C9" s="141"/>
      <c r="D9" s="204" t="s">
        <v>304</v>
      </c>
      <c r="E9" s="202"/>
      <c r="F9" s="244" t="s">
        <v>54</v>
      </c>
    </row>
    <row r="10" spans="1:6" ht="15.75">
      <c r="A10" s="107"/>
      <c r="B10" s="107"/>
      <c r="C10" s="107"/>
      <c r="D10" s="201" t="s">
        <v>2</v>
      </c>
      <c r="E10" s="203"/>
      <c r="F10" s="203" t="s">
        <v>2</v>
      </c>
    </row>
    <row r="11" spans="1:6" ht="10.5" customHeight="1">
      <c r="A11" s="107"/>
      <c r="B11" s="115"/>
      <c r="C11" s="115"/>
      <c r="D11" s="200"/>
      <c r="E11" s="138"/>
      <c r="F11" s="138"/>
    </row>
    <row r="12" spans="1:6" ht="15.75">
      <c r="A12" s="107"/>
      <c r="B12" s="121" t="s">
        <v>161</v>
      </c>
      <c r="C12" s="115"/>
      <c r="D12" s="200"/>
      <c r="E12" s="138"/>
      <c r="F12" s="138"/>
    </row>
    <row r="13" spans="1:6" ht="7.5" customHeight="1">
      <c r="A13" s="107"/>
      <c r="B13" s="121"/>
      <c r="C13" s="115"/>
      <c r="D13" s="200"/>
      <c r="E13" s="138"/>
      <c r="F13" s="138"/>
    </row>
    <row r="14" spans="1:6" ht="15.75">
      <c r="A14" s="107"/>
      <c r="B14" s="107" t="s">
        <v>341</v>
      </c>
      <c r="C14" s="107"/>
      <c r="D14" s="314">
        <f>+'P&amp;L'!I31</f>
        <v>132117</v>
      </c>
      <c r="E14" s="205"/>
      <c r="F14" s="138">
        <f>+'P&amp;L'!K31</f>
        <v>55734</v>
      </c>
    </row>
    <row r="15" spans="1:6" ht="9" customHeight="1">
      <c r="A15" s="107"/>
      <c r="B15" s="107"/>
      <c r="C15" s="107"/>
      <c r="D15" s="314"/>
      <c r="E15" s="205"/>
      <c r="F15" s="138"/>
    </row>
    <row r="16" spans="1:6" ht="15.75">
      <c r="A16" s="107"/>
      <c r="B16" s="107" t="s">
        <v>162</v>
      </c>
      <c r="C16" s="107"/>
      <c r="D16" s="315">
        <f>-7954+65869-17886-14904-27868+46548+1642</f>
        <v>45447</v>
      </c>
      <c r="E16" s="205"/>
      <c r="F16" s="138">
        <f>85226-55734</f>
        <v>29492</v>
      </c>
    </row>
    <row r="17" spans="1:6" ht="9.75" customHeight="1">
      <c r="A17" s="107" t="s">
        <v>45</v>
      </c>
      <c r="B17" s="107"/>
      <c r="C17" s="107"/>
      <c r="D17" s="315"/>
      <c r="E17" s="205"/>
      <c r="F17" s="206"/>
    </row>
    <row r="18" spans="1:6" ht="15.75">
      <c r="A18" s="107"/>
      <c r="B18" s="107" t="s">
        <v>71</v>
      </c>
      <c r="C18" s="107"/>
      <c r="D18" s="239">
        <f>SUM(D14:D16)</f>
        <v>177564</v>
      </c>
      <c r="E18" s="205"/>
      <c r="F18" s="245">
        <f>SUM(F14:F16)</f>
        <v>85226</v>
      </c>
    </row>
    <row r="19" spans="1:6" ht="9" customHeight="1">
      <c r="A19" s="107"/>
      <c r="B19" s="107"/>
      <c r="C19" s="107"/>
      <c r="D19" s="315"/>
      <c r="E19" s="205"/>
      <c r="F19" s="138"/>
    </row>
    <row r="20" spans="1:6" ht="15.75">
      <c r="A20" s="107"/>
      <c r="B20" s="107" t="s">
        <v>163</v>
      </c>
      <c r="C20" s="107"/>
      <c r="D20" s="315"/>
      <c r="E20" s="205"/>
      <c r="F20" s="146"/>
    </row>
    <row r="21" spans="1:6" ht="9" customHeight="1">
      <c r="A21" s="107"/>
      <c r="B21" s="107"/>
      <c r="C21" s="107"/>
      <c r="D21" s="315"/>
      <c r="E21" s="207"/>
      <c r="F21" s="146"/>
    </row>
    <row r="22" spans="1:6" ht="15.75">
      <c r="A22" s="107"/>
      <c r="B22" s="107" t="s">
        <v>164</v>
      </c>
      <c r="C22" s="109"/>
      <c r="D22" s="315">
        <f>-248065+79515+64937+64937</f>
        <v>-38676</v>
      </c>
      <c r="E22" s="205"/>
      <c r="F22" s="146">
        <f>84+32202-18674+72428-20033</f>
        <v>66007</v>
      </c>
    </row>
    <row r="23" spans="1:6" ht="15.75">
      <c r="A23" s="107"/>
      <c r="B23" s="107" t="s">
        <v>165</v>
      </c>
      <c r="C23" s="109"/>
      <c r="D23" s="315">
        <v>-18599</v>
      </c>
      <c r="E23" s="205"/>
      <c r="F23" s="146">
        <v>50267</v>
      </c>
    </row>
    <row r="24" spans="1:6" ht="9.75" customHeight="1">
      <c r="A24" s="107"/>
      <c r="B24" s="107"/>
      <c r="C24" s="109"/>
      <c r="D24" s="316"/>
      <c r="E24" s="205"/>
      <c r="F24" s="206"/>
    </row>
    <row r="25" spans="1:6" ht="15.75">
      <c r="A25" s="107"/>
      <c r="B25" s="107" t="s">
        <v>166</v>
      </c>
      <c r="C25" s="109"/>
      <c r="D25" s="239">
        <f>SUM(D22:D23)</f>
        <v>-57275</v>
      </c>
      <c r="E25" s="205"/>
      <c r="F25" s="245">
        <f>+F23+F22</f>
        <v>116274</v>
      </c>
    </row>
    <row r="26" spans="1:6" ht="7.5" customHeight="1">
      <c r="A26" s="107"/>
      <c r="B26" s="107"/>
      <c r="C26" s="109"/>
      <c r="D26" s="315"/>
      <c r="E26" s="205"/>
      <c r="F26" s="138"/>
    </row>
    <row r="27" spans="1:6" ht="7.5" customHeight="1">
      <c r="A27" s="107"/>
      <c r="B27" s="107"/>
      <c r="C27" s="109"/>
      <c r="D27" s="315"/>
      <c r="E27" s="205"/>
      <c r="F27" s="138"/>
    </row>
    <row r="28" spans="1:6" ht="15" customHeight="1">
      <c r="A28" s="107"/>
      <c r="B28" s="107" t="s">
        <v>167</v>
      </c>
      <c r="C28" s="109"/>
      <c r="D28" s="315">
        <f>+D25+D18</f>
        <v>120289</v>
      </c>
      <c r="E28" s="205"/>
      <c r="F28" s="138">
        <f>+F25+F18</f>
        <v>201500</v>
      </c>
    </row>
    <row r="29" spans="1:6" ht="15" customHeight="1">
      <c r="A29" s="107"/>
      <c r="B29" s="107"/>
      <c r="C29" s="109"/>
      <c r="D29" s="315"/>
      <c r="E29" s="205"/>
      <c r="F29" s="138"/>
    </row>
    <row r="30" spans="1:6" ht="9" customHeight="1">
      <c r="A30" s="107"/>
      <c r="B30" s="107"/>
      <c r="C30" s="109"/>
      <c r="D30" s="315"/>
      <c r="E30" s="205"/>
      <c r="F30" s="138"/>
    </row>
    <row r="31" spans="1:6" ht="15.75">
      <c r="A31" s="107"/>
      <c r="B31" s="107" t="s">
        <v>340</v>
      </c>
      <c r="C31" s="107"/>
      <c r="D31" s="315">
        <v>-65869</v>
      </c>
      <c r="E31" s="205"/>
      <c r="F31" s="138">
        <v>-68714</v>
      </c>
    </row>
    <row r="32" spans="1:6" ht="15.75">
      <c r="A32" s="107"/>
      <c r="B32" s="107" t="s">
        <v>168</v>
      </c>
      <c r="C32" s="107"/>
      <c r="D32" s="315">
        <v>17886</v>
      </c>
      <c r="E32" s="205"/>
      <c r="F32" s="138">
        <v>17767</v>
      </c>
    </row>
    <row r="33" spans="1:6" ht="15.75">
      <c r="A33" s="107"/>
      <c r="B33" s="107" t="s">
        <v>279</v>
      </c>
      <c r="C33" s="107"/>
      <c r="D33" s="315">
        <v>240</v>
      </c>
      <c r="E33" s="205"/>
      <c r="F33" s="138">
        <v>-9109</v>
      </c>
    </row>
    <row r="34" spans="1:6" ht="15.75">
      <c r="A34" s="107"/>
      <c r="B34" s="107" t="s">
        <v>169</v>
      </c>
      <c r="C34" s="107"/>
      <c r="D34" s="315">
        <v>-12950</v>
      </c>
      <c r="E34" s="205"/>
      <c r="F34" s="138">
        <v>-13159</v>
      </c>
    </row>
    <row r="35" spans="1:6" ht="7.5" customHeight="1">
      <c r="A35" s="107"/>
      <c r="B35" s="107"/>
      <c r="C35" s="107"/>
      <c r="D35" s="316"/>
      <c r="E35" s="205"/>
      <c r="F35" s="206"/>
    </row>
    <row r="36" spans="1:6" ht="15.75">
      <c r="A36" s="107"/>
      <c r="B36" s="107" t="s">
        <v>72</v>
      </c>
      <c r="C36" s="107"/>
      <c r="D36" s="239">
        <f>SUM(D28:D34)</f>
        <v>59596</v>
      </c>
      <c r="E36" s="205"/>
      <c r="F36" s="245">
        <f>SUM(F28:F34)</f>
        <v>128285</v>
      </c>
    </row>
    <row r="37" spans="1:6" ht="15.75">
      <c r="A37" s="107"/>
      <c r="B37" s="107"/>
      <c r="C37" s="107"/>
      <c r="D37" s="315"/>
      <c r="E37" s="205"/>
      <c r="F37" s="146"/>
    </row>
    <row r="38" spans="1:6" ht="12.75" customHeight="1">
      <c r="A38" s="107"/>
      <c r="B38" s="107"/>
      <c r="C38" s="107"/>
      <c r="D38" s="315"/>
      <c r="E38" s="205"/>
      <c r="F38" s="138"/>
    </row>
    <row r="39" spans="1:6" ht="15.75">
      <c r="A39" s="107"/>
      <c r="B39" s="121" t="s">
        <v>170</v>
      </c>
      <c r="C39" s="107"/>
      <c r="D39" s="315"/>
      <c r="E39" s="205"/>
      <c r="F39" s="138"/>
    </row>
    <row r="40" spans="1:6" ht="10.5" customHeight="1">
      <c r="A40" s="107"/>
      <c r="B40" s="107"/>
      <c r="C40" s="107"/>
      <c r="D40" s="315"/>
      <c r="E40" s="205"/>
      <c r="F40" s="138"/>
    </row>
    <row r="41" spans="1:6" ht="15.75">
      <c r="A41" s="107"/>
      <c r="B41" s="107" t="s">
        <v>171</v>
      </c>
      <c r="C41" s="107"/>
      <c r="D41" s="315">
        <v>727</v>
      </c>
      <c r="E41" s="205"/>
      <c r="F41" s="138">
        <v>0</v>
      </c>
    </row>
    <row r="42" spans="1:6" ht="15.75">
      <c r="A42" s="107"/>
      <c r="B42" s="107" t="s">
        <v>346</v>
      </c>
      <c r="C42" s="107"/>
      <c r="D42" s="315">
        <v>53654</v>
      </c>
      <c r="E42" s="205"/>
      <c r="F42" s="138">
        <v>0</v>
      </c>
    </row>
    <row r="43" spans="1:6" ht="15.75">
      <c r="A43" s="107"/>
      <c r="B43" s="107" t="s">
        <v>347</v>
      </c>
      <c r="C43" s="107"/>
      <c r="D43" s="315">
        <v>53851</v>
      </c>
      <c r="E43" s="205"/>
      <c r="F43" s="138">
        <v>0</v>
      </c>
    </row>
    <row r="44" spans="1:6" ht="15.75">
      <c r="A44" s="107"/>
      <c r="B44" s="107" t="s">
        <v>348</v>
      </c>
      <c r="C44" s="107"/>
      <c r="D44" s="315">
        <v>-52505</v>
      </c>
      <c r="E44" s="205"/>
      <c r="F44" s="138">
        <v>0</v>
      </c>
    </row>
    <row r="45" spans="1:6" ht="15.75">
      <c r="A45" s="107"/>
      <c r="B45" s="107" t="s">
        <v>172</v>
      </c>
      <c r="C45" s="107"/>
      <c r="D45" s="315">
        <v>-74021</v>
      </c>
      <c r="E45" s="205"/>
      <c r="F45" s="138">
        <v>-38007</v>
      </c>
    </row>
    <row r="46" spans="1:6" ht="15.75">
      <c r="A46" s="107"/>
      <c r="B46" s="107" t="s">
        <v>173</v>
      </c>
      <c r="C46" s="107"/>
      <c r="D46" s="315">
        <v>10445</v>
      </c>
      <c r="E46" s="205"/>
      <c r="F46" s="138">
        <v>9522</v>
      </c>
    </row>
    <row r="47" spans="1:6" ht="15.75">
      <c r="A47" s="107"/>
      <c r="B47" s="107" t="s">
        <v>116</v>
      </c>
      <c r="C47" s="107"/>
      <c r="D47" s="315">
        <f>-139064+72625-10925-1917+27724+2731</f>
        <v>-48826</v>
      </c>
      <c r="E47" s="205"/>
      <c r="F47" s="138">
        <f>1452-86-14477-2412-776+1770+16106+3807</f>
        <v>5384</v>
      </c>
    </row>
    <row r="48" spans="1:6" ht="7.5" customHeight="1">
      <c r="A48" s="107"/>
      <c r="B48" s="107"/>
      <c r="C48" s="107"/>
      <c r="D48" s="316"/>
      <c r="E48" s="205"/>
      <c r="F48" s="206"/>
    </row>
    <row r="49" spans="1:6" ht="15.75">
      <c r="A49" s="107"/>
      <c r="B49" s="107" t="s">
        <v>283</v>
      </c>
      <c r="C49" s="107"/>
      <c r="D49" s="239">
        <f>SUM(D41:D47)</f>
        <v>-56675</v>
      </c>
      <c r="E49" s="205"/>
      <c r="F49" s="245">
        <f>SUM(F41:F47)</f>
        <v>-23101</v>
      </c>
    </row>
    <row r="50" spans="1:6" ht="10.5" customHeight="1">
      <c r="A50" s="107"/>
      <c r="B50" s="107"/>
      <c r="C50" s="107"/>
      <c r="D50" s="315"/>
      <c r="E50" s="207"/>
      <c r="F50" s="146"/>
    </row>
    <row r="51" spans="1:6" ht="10.5" customHeight="1">
      <c r="A51" s="107"/>
      <c r="B51" s="107"/>
      <c r="C51" s="107"/>
      <c r="D51" s="315"/>
      <c r="E51" s="207"/>
      <c r="F51" s="146"/>
    </row>
    <row r="52" spans="1:6" ht="15.75">
      <c r="A52" s="107"/>
      <c r="B52" s="121" t="s">
        <v>174</v>
      </c>
      <c r="C52" s="115"/>
      <c r="D52" s="315"/>
      <c r="E52" s="205"/>
      <c r="F52" s="146"/>
    </row>
    <row r="53" spans="1:6" ht="15.75">
      <c r="A53" s="107"/>
      <c r="B53" s="107"/>
      <c r="C53" s="115"/>
      <c r="D53" s="315"/>
      <c r="E53" s="205"/>
      <c r="F53" s="146"/>
    </row>
    <row r="54" spans="1:6" ht="15.75">
      <c r="A54" s="107"/>
      <c r="B54" s="107" t="s">
        <v>280</v>
      </c>
      <c r="C54" s="115"/>
      <c r="D54" s="315">
        <v>-20338</v>
      </c>
      <c r="E54" s="205"/>
      <c r="F54" s="146">
        <v>-6274</v>
      </c>
    </row>
    <row r="55" spans="1:6" ht="15.75">
      <c r="A55" s="107"/>
      <c r="B55" s="107" t="s">
        <v>175</v>
      </c>
      <c r="C55" s="115"/>
      <c r="D55" s="315">
        <v>-4130</v>
      </c>
      <c r="E55" s="205"/>
      <c r="F55" s="146">
        <v>-3650</v>
      </c>
    </row>
    <row r="56" spans="1:6" ht="15.75">
      <c r="A56" s="107"/>
      <c r="B56" s="107" t="s">
        <v>150</v>
      </c>
      <c r="C56" s="115"/>
      <c r="D56" s="315">
        <v>-59818</v>
      </c>
      <c r="E56" s="205"/>
      <c r="F56" s="146">
        <v>-31356</v>
      </c>
    </row>
    <row r="57" spans="1:6" ht="15.75">
      <c r="A57" s="107"/>
      <c r="B57" s="107" t="s">
        <v>151</v>
      </c>
      <c r="C57" s="115"/>
      <c r="D57" s="315">
        <v>143713</v>
      </c>
      <c r="E57" s="205"/>
      <c r="F57" s="146">
        <v>0</v>
      </c>
    </row>
    <row r="58" spans="1:6" ht="15.75">
      <c r="A58" s="107"/>
      <c r="B58" s="107" t="s">
        <v>290</v>
      </c>
      <c r="C58" s="115"/>
      <c r="D58" s="315">
        <v>12600</v>
      </c>
      <c r="E58" s="205"/>
      <c r="F58" s="146">
        <v>0</v>
      </c>
    </row>
    <row r="59" spans="1:6" ht="14.25" customHeight="1">
      <c r="A59" s="107"/>
      <c r="B59" s="107" t="s">
        <v>342</v>
      </c>
      <c r="C59" s="107"/>
      <c r="D59" s="315">
        <v>28524</v>
      </c>
      <c r="E59" s="205"/>
      <c r="F59" s="138">
        <v>-31747</v>
      </c>
    </row>
    <row r="60" spans="1:6" ht="14.25" customHeight="1">
      <c r="A60" s="107"/>
      <c r="B60" s="107" t="s">
        <v>176</v>
      </c>
      <c r="C60" s="107"/>
      <c r="D60" s="315">
        <v>-5309</v>
      </c>
      <c r="E60" s="205"/>
      <c r="F60" s="138">
        <v>-7999</v>
      </c>
    </row>
    <row r="61" spans="1:6" ht="6.75" customHeight="1">
      <c r="A61" s="107"/>
      <c r="B61" s="107"/>
      <c r="C61" s="107"/>
      <c r="D61" s="316"/>
      <c r="E61" s="205"/>
      <c r="F61" s="206"/>
    </row>
    <row r="62" spans="1:6" ht="15.75">
      <c r="A62" s="107"/>
      <c r="B62" s="107" t="s">
        <v>343</v>
      </c>
      <c r="C62" s="107"/>
      <c r="D62" s="239">
        <f>SUM(D54:D60)</f>
        <v>95242</v>
      </c>
      <c r="E62" s="205"/>
      <c r="F62" s="245">
        <f>SUM(F54:F60)</f>
        <v>-81026</v>
      </c>
    </row>
    <row r="63" spans="1:6" ht="21" customHeight="1">
      <c r="A63" s="107"/>
      <c r="B63" s="107"/>
      <c r="C63" s="107"/>
      <c r="D63" s="315"/>
      <c r="E63" s="205"/>
      <c r="F63" s="138"/>
    </row>
    <row r="64" spans="1:6" ht="15.75" customHeight="1">
      <c r="A64" s="107"/>
      <c r="B64" s="140" t="s">
        <v>344</v>
      </c>
      <c r="C64" s="140"/>
      <c r="D64" s="315"/>
      <c r="E64" s="207"/>
      <c r="F64" s="146"/>
    </row>
    <row r="65" spans="1:6" ht="15" customHeight="1">
      <c r="A65" s="107"/>
      <c r="B65" s="140" t="s">
        <v>177</v>
      </c>
      <c r="C65" s="140"/>
      <c r="D65" s="317">
        <f>+D62+D49+D36</f>
        <v>98163</v>
      </c>
      <c r="E65" s="207"/>
      <c r="F65" s="146">
        <f>+F62+F49+F36</f>
        <v>24158</v>
      </c>
    </row>
    <row r="66" spans="1:6" ht="15.75" customHeight="1">
      <c r="A66" s="107"/>
      <c r="B66" s="140"/>
      <c r="C66" s="140"/>
      <c r="D66" s="315"/>
      <c r="E66" s="207"/>
      <c r="F66" s="146"/>
    </row>
    <row r="67" spans="1:6" ht="16.5" customHeight="1">
      <c r="A67" s="107"/>
      <c r="B67" s="140" t="s">
        <v>181</v>
      </c>
      <c r="C67" s="140"/>
      <c r="D67" s="315">
        <v>251817</v>
      </c>
      <c r="E67" s="207"/>
      <c r="F67" s="146">
        <v>230015</v>
      </c>
    </row>
    <row r="68" spans="1:6" ht="15.75">
      <c r="A68" s="107"/>
      <c r="B68" s="107" t="s">
        <v>178</v>
      </c>
      <c r="C68" s="107"/>
      <c r="D68" s="315"/>
      <c r="E68" s="138"/>
      <c r="F68" s="138"/>
    </row>
    <row r="69" spans="1:6" ht="15.75">
      <c r="A69" s="107"/>
      <c r="B69" s="107"/>
      <c r="C69" s="107"/>
      <c r="D69" s="315"/>
      <c r="E69" s="146"/>
      <c r="F69" s="146"/>
    </row>
    <row r="70" spans="1:6" ht="15.75">
      <c r="A70" s="107"/>
      <c r="B70" s="107" t="s">
        <v>179</v>
      </c>
      <c r="C70" s="107"/>
      <c r="D70" s="315"/>
      <c r="E70" s="146"/>
      <c r="F70" s="146"/>
    </row>
    <row r="71" spans="1:6" ht="15.75">
      <c r="A71" s="107"/>
      <c r="B71" s="107" t="s">
        <v>180</v>
      </c>
      <c r="C71" s="107"/>
      <c r="D71" s="315">
        <v>6077</v>
      </c>
      <c r="E71" s="146"/>
      <c r="F71" s="146">
        <v>-2356</v>
      </c>
    </row>
    <row r="72" spans="1:6" ht="9" customHeight="1">
      <c r="A72" s="107"/>
      <c r="B72" s="107"/>
      <c r="C72" s="107"/>
      <c r="D72" s="318"/>
      <c r="E72" s="246"/>
      <c r="F72" s="247"/>
    </row>
    <row r="73" spans="1:6" ht="15.75">
      <c r="A73" s="107"/>
      <c r="B73" s="107" t="s">
        <v>181</v>
      </c>
      <c r="C73" s="107"/>
      <c r="D73" s="315"/>
      <c r="E73" s="146"/>
      <c r="F73" s="146"/>
    </row>
    <row r="74" spans="1:6" ht="16.5" thickBot="1">
      <c r="A74" s="107"/>
      <c r="B74" s="107" t="s">
        <v>345</v>
      </c>
      <c r="C74" s="107"/>
      <c r="D74" s="319">
        <f>SUM(D65:D71)</f>
        <v>356057</v>
      </c>
      <c r="E74" s="146"/>
      <c r="F74" s="248">
        <f>SUM(F65:F71)</f>
        <v>251817</v>
      </c>
    </row>
    <row r="75" spans="1:6" ht="16.5" thickTop="1">
      <c r="A75" s="107"/>
      <c r="B75" s="107"/>
      <c r="C75" s="107"/>
      <c r="D75" s="133"/>
      <c r="E75" s="146"/>
      <c r="F75" s="146"/>
    </row>
    <row r="76" spans="2:6" ht="20.25" customHeight="1">
      <c r="B76" s="105"/>
      <c r="C76" s="105"/>
      <c r="D76" s="133"/>
      <c r="E76" s="146"/>
      <c r="F76" s="146"/>
    </row>
    <row r="77" spans="2:6" ht="15.75">
      <c r="B77" s="105"/>
      <c r="C77" s="105"/>
      <c r="D77" s="133"/>
      <c r="E77" s="138"/>
      <c r="F77" s="138"/>
    </row>
    <row r="78" spans="2:6" ht="15.75">
      <c r="B78" s="105"/>
      <c r="C78" s="105"/>
      <c r="D78" s="133"/>
      <c r="E78" s="138"/>
      <c r="F78" s="138"/>
    </row>
    <row r="79" spans="2:6" ht="15.75">
      <c r="B79" s="105"/>
      <c r="C79" s="105"/>
      <c r="D79" s="133"/>
      <c r="E79" s="138"/>
      <c r="F79" s="138"/>
    </row>
    <row r="80" spans="2:6" ht="15.75">
      <c r="B80" s="105"/>
      <c r="C80" s="105"/>
      <c r="D80" s="133"/>
      <c r="E80" s="138"/>
      <c r="F80" s="138"/>
    </row>
    <row r="81" spans="2:6" ht="27.75" customHeight="1">
      <c r="B81" s="209"/>
      <c r="C81" s="209"/>
      <c r="D81" s="209"/>
      <c r="E81" s="209"/>
      <c r="F81" s="209"/>
    </row>
    <row r="82" spans="2:5" ht="15">
      <c r="B82" s="210"/>
      <c r="C82" s="210"/>
      <c r="D82" s="211"/>
      <c r="E82" s="208"/>
    </row>
    <row r="83" spans="2:5" ht="15">
      <c r="B83" s="210"/>
      <c r="C83" s="210"/>
      <c r="D83" s="211"/>
      <c r="E83" s="208"/>
    </row>
    <row r="84" spans="4:6" s="105" customFormat="1" ht="15">
      <c r="D84" s="213"/>
      <c r="E84" s="208"/>
      <c r="F84" s="208"/>
    </row>
    <row r="85" ht="12.75">
      <c r="D85" s="214"/>
    </row>
    <row r="86" ht="12.75">
      <c r="D86" s="214"/>
    </row>
    <row r="87" ht="12.75">
      <c r="D87" s="214"/>
    </row>
    <row r="88" ht="12.75">
      <c r="D88" s="214"/>
    </row>
    <row r="89" ht="12.75">
      <c r="D89" s="214"/>
    </row>
    <row r="90" ht="12.75">
      <c r="D90" s="214"/>
    </row>
    <row r="91" ht="12.75">
      <c r="D91" s="214"/>
    </row>
    <row r="92" ht="12.75">
      <c r="D92" s="214"/>
    </row>
    <row r="93" ht="12.75">
      <c r="D93" s="214"/>
    </row>
    <row r="94" ht="12.75">
      <c r="D94" s="214"/>
    </row>
    <row r="95" ht="12.75">
      <c r="D95" s="214"/>
    </row>
    <row r="96" ht="12.75">
      <c r="D96" s="214"/>
    </row>
    <row r="97" ht="12.75">
      <c r="D97" s="214"/>
    </row>
    <row r="98" ht="12.75">
      <c r="D98" s="214"/>
    </row>
    <row r="99" ht="12.75">
      <c r="D99" s="214"/>
    </row>
    <row r="100" ht="12.75">
      <c r="D100" s="214"/>
    </row>
    <row r="101" ht="12.75">
      <c r="D101" s="214"/>
    </row>
    <row r="102" ht="12.75">
      <c r="D102" s="214"/>
    </row>
    <row r="103" ht="12.75">
      <c r="D103" s="214"/>
    </row>
    <row r="104" ht="12.75">
      <c r="D104" s="214"/>
    </row>
    <row r="105" ht="12.75">
      <c r="D105" s="214"/>
    </row>
    <row r="106" ht="12.75">
      <c r="D106" s="214"/>
    </row>
    <row r="107" ht="12.75">
      <c r="D107" s="214"/>
    </row>
    <row r="108" ht="12.75">
      <c r="D108" s="214"/>
    </row>
  </sheetData>
  <sheetProtection/>
  <mergeCells count="2">
    <mergeCell ref="A1:F1"/>
    <mergeCell ref="D8:F8"/>
  </mergeCells>
  <printOptions/>
  <pageMargins left="0.6" right="0.49" top="0.65" bottom="0.55" header="0.43" footer="0.27"/>
  <pageSetup firstPageNumber="5" useFirstPageNumber="1" horizontalDpi="600" verticalDpi="600" orientation="portrait" paperSize="9" scale="90" r:id="rId2"/>
  <headerFooter alignWithMargins="0">
    <oddHeader>&amp;R&amp;"Arial,Bold"
</oddHeader>
    <oddFooter>&amp;C&amp;"Times New Roman,Regular"&amp;12&amp;P</oddFooter>
  </headerFooter>
  <rowBreaks count="1" manualBreakCount="1">
    <brk id="51" max="5" man="1"/>
  </rowBreaks>
  <drawing r:id="rId1"/>
</worksheet>
</file>

<file path=xl/worksheets/sheet5.xml><?xml version="1.0" encoding="utf-8"?>
<worksheet xmlns="http://schemas.openxmlformats.org/spreadsheetml/2006/main" xmlns:r="http://schemas.openxmlformats.org/officeDocument/2006/relationships">
  <dimension ref="A1:I180"/>
  <sheetViews>
    <sheetView showGridLines="0" tabSelected="1" view="pageBreakPreview" zoomScaleNormal="75" zoomScaleSheetLayoutView="100" zoomScalePageLayoutView="0" workbookViewId="0" topLeftCell="A1">
      <selection activeCell="D1" sqref="D1"/>
    </sheetView>
  </sheetViews>
  <sheetFormatPr defaultColWidth="9.140625" defaultRowHeight="12.75"/>
  <cols>
    <col min="1" max="1" width="7.00390625" style="107" customWidth="1"/>
    <col min="2" max="2" width="21.8515625" style="107" customWidth="1"/>
    <col min="3" max="3" width="7.00390625" style="107" customWidth="1"/>
    <col min="4" max="4" width="16.7109375" style="107" customWidth="1"/>
    <col min="5" max="5" width="4.421875" style="107" customWidth="1"/>
    <col min="6" max="6" width="11.8515625" style="107" customWidth="1"/>
    <col min="7" max="7" width="5.7109375" style="107" customWidth="1"/>
    <col min="8" max="8" width="11.421875" style="107" bestFit="1" customWidth="1"/>
    <col min="9" max="9" width="14.140625" style="107" customWidth="1"/>
    <col min="10" max="16384" width="9.140625" style="107" customWidth="1"/>
  </cols>
  <sheetData>
    <row r="1" ht="15.75">
      <c r="A1" s="121" t="s">
        <v>248</v>
      </c>
    </row>
    <row r="2" spans="1:9" ht="15.75">
      <c r="A2" s="249" t="s">
        <v>318</v>
      </c>
      <c r="B2" s="216"/>
      <c r="C2" s="216"/>
      <c r="D2" s="216"/>
      <c r="E2" s="216"/>
      <c r="F2" s="216"/>
      <c r="G2" s="216"/>
      <c r="H2" s="216"/>
      <c r="I2" s="216"/>
    </row>
    <row r="4" spans="1:5" ht="15.75">
      <c r="A4" s="121" t="s">
        <v>239</v>
      </c>
      <c r="B4" s="121"/>
      <c r="D4" s="122"/>
      <c r="E4" s="122"/>
    </row>
    <row r="5" spans="1:5" ht="15.75">
      <c r="A5" s="121"/>
      <c r="B5" s="121"/>
      <c r="D5" s="122"/>
      <c r="E5" s="122"/>
    </row>
    <row r="6" spans="1:5" ht="15.75">
      <c r="A6" s="121" t="s">
        <v>265</v>
      </c>
      <c r="B6" s="121"/>
      <c r="D6" s="122"/>
      <c r="E6" s="122"/>
    </row>
    <row r="8" spans="1:2" ht="15.75">
      <c r="A8" s="270" t="s">
        <v>191</v>
      </c>
      <c r="B8" s="121" t="s">
        <v>10</v>
      </c>
    </row>
    <row r="20" ht="15.75">
      <c r="A20" s="271"/>
    </row>
    <row r="21" spans="1:2" ht="15.75">
      <c r="A21" s="270" t="s">
        <v>192</v>
      </c>
      <c r="B21" s="121" t="s">
        <v>182</v>
      </c>
    </row>
    <row r="22" ht="15.75">
      <c r="A22" s="271"/>
    </row>
    <row r="23" ht="15.75">
      <c r="A23" s="271"/>
    </row>
    <row r="24" ht="15.75">
      <c r="A24" s="271"/>
    </row>
    <row r="25" ht="15.75">
      <c r="A25" s="271"/>
    </row>
    <row r="26" ht="15.75">
      <c r="A26" s="271"/>
    </row>
    <row r="27" spans="1:4" ht="15.75">
      <c r="A27" s="270" t="s">
        <v>193</v>
      </c>
      <c r="B27" s="121" t="s">
        <v>183</v>
      </c>
      <c r="D27" s="122"/>
    </row>
    <row r="28" ht="15.75">
      <c r="A28" s="271"/>
    </row>
    <row r="29" ht="15.75">
      <c r="A29" s="271"/>
    </row>
    <row r="30" ht="15.75">
      <c r="A30" s="271"/>
    </row>
    <row r="31" ht="15.75">
      <c r="A31" s="271"/>
    </row>
    <row r="32" ht="15.75">
      <c r="A32" s="271"/>
    </row>
    <row r="33" s="122" customFormat="1" ht="15.75">
      <c r="A33" s="270" t="s">
        <v>194</v>
      </c>
    </row>
    <row r="34" ht="15.75">
      <c r="A34" s="271"/>
    </row>
    <row r="35" ht="15.75">
      <c r="A35" s="271"/>
    </row>
    <row r="36" ht="15.75">
      <c r="A36" s="271"/>
    </row>
    <row r="37" ht="10.5" customHeight="1">
      <c r="A37" s="271"/>
    </row>
    <row r="38" ht="15.75">
      <c r="A38" s="271"/>
    </row>
    <row r="39" ht="15.75">
      <c r="A39" s="271"/>
    </row>
    <row r="40" ht="15.75">
      <c r="A40" s="271"/>
    </row>
    <row r="41" ht="15.75">
      <c r="A41" s="271"/>
    </row>
    <row r="42" spans="1:2" ht="15.75">
      <c r="A42" s="270" t="s">
        <v>195</v>
      </c>
      <c r="B42" s="121" t="s">
        <v>14</v>
      </c>
    </row>
    <row r="43" ht="15.75">
      <c r="A43" s="271"/>
    </row>
    <row r="44" ht="15.75">
      <c r="A44" s="271"/>
    </row>
    <row r="45" ht="15.75">
      <c r="A45" s="271"/>
    </row>
    <row r="46" ht="15.75">
      <c r="A46" s="271"/>
    </row>
    <row r="47" ht="15.75">
      <c r="A47" s="271"/>
    </row>
    <row r="48" spans="1:2" ht="15.75">
      <c r="A48" s="272" t="s">
        <v>196</v>
      </c>
      <c r="B48" s="121" t="s">
        <v>73</v>
      </c>
    </row>
    <row r="49" ht="15.75">
      <c r="A49" s="271"/>
    </row>
    <row r="50" ht="15.75">
      <c r="A50" s="271"/>
    </row>
    <row r="51" ht="15.75">
      <c r="A51" s="271"/>
    </row>
    <row r="52" ht="15.75">
      <c r="A52" s="271"/>
    </row>
    <row r="53" ht="12" customHeight="1">
      <c r="A53" s="271"/>
    </row>
    <row r="54" ht="16.5" customHeight="1">
      <c r="A54" s="271"/>
    </row>
    <row r="55" ht="15.75" customHeight="1">
      <c r="A55" s="271"/>
    </row>
    <row r="56" ht="15.75" customHeight="1">
      <c r="A56" s="271"/>
    </row>
    <row r="57" ht="15.75" customHeight="1">
      <c r="A57" s="271"/>
    </row>
    <row r="58" ht="15.75" customHeight="1">
      <c r="A58" s="271"/>
    </row>
    <row r="59" ht="15.75" customHeight="1">
      <c r="A59" s="271"/>
    </row>
    <row r="60" spans="1:2" ht="15.75">
      <c r="A60" s="270" t="s">
        <v>197</v>
      </c>
      <c r="B60" s="121" t="s">
        <v>74</v>
      </c>
    </row>
    <row r="61" ht="15.75">
      <c r="A61" s="271"/>
    </row>
    <row r="62" ht="15.75">
      <c r="A62" s="271"/>
    </row>
    <row r="63" ht="15.75">
      <c r="A63" s="271"/>
    </row>
    <row r="64" ht="15.75">
      <c r="A64" s="271"/>
    </row>
    <row r="65" spans="1:2" ht="15.75">
      <c r="A65" s="272" t="s">
        <v>199</v>
      </c>
      <c r="B65" s="121" t="s">
        <v>75</v>
      </c>
    </row>
    <row r="66" ht="10.5" customHeight="1">
      <c r="A66" s="271"/>
    </row>
    <row r="67" spans="1:9" ht="15.75">
      <c r="A67" s="271"/>
      <c r="B67" s="107" t="s">
        <v>325</v>
      </c>
      <c r="H67" s="122"/>
      <c r="I67" s="122"/>
    </row>
    <row r="68" spans="1:9" ht="15.75">
      <c r="A68" s="271"/>
      <c r="E68" s="108"/>
      <c r="F68" s="108"/>
      <c r="G68" s="108"/>
      <c r="H68" s="108"/>
      <c r="I68" s="108"/>
    </row>
    <row r="69" spans="1:9" ht="15.75">
      <c r="A69" s="271"/>
      <c r="D69" s="108" t="s">
        <v>77</v>
      </c>
      <c r="E69" s="108"/>
      <c r="F69" s="108"/>
      <c r="G69" s="108"/>
      <c r="H69" s="108" t="s">
        <v>246</v>
      </c>
      <c r="I69" s="108"/>
    </row>
    <row r="70" spans="1:9" ht="15.75">
      <c r="A70" s="271"/>
      <c r="D70" s="114" t="s">
        <v>2</v>
      </c>
      <c r="E70" s="108"/>
      <c r="F70" s="108"/>
      <c r="G70" s="325" t="s">
        <v>2</v>
      </c>
      <c r="H70" s="325"/>
      <c r="I70" s="108"/>
    </row>
    <row r="71" spans="1:9" ht="15.75">
      <c r="A71" s="271"/>
      <c r="D71" s="121"/>
      <c r="E71" s="108"/>
      <c r="F71" s="108"/>
      <c r="G71" s="108"/>
      <c r="H71" s="108"/>
      <c r="I71" s="108"/>
    </row>
    <row r="72" spans="1:9" ht="15.75">
      <c r="A72" s="271"/>
      <c r="B72" s="121" t="s">
        <v>241</v>
      </c>
      <c r="D72" s="114"/>
      <c r="E72" s="114"/>
      <c r="F72" s="121"/>
      <c r="G72" s="114"/>
      <c r="H72" s="114"/>
      <c r="I72" s="114"/>
    </row>
    <row r="73" ht="12.75" customHeight="1">
      <c r="A73" s="271"/>
    </row>
    <row r="74" spans="1:9" ht="15.75">
      <c r="A74" s="271"/>
      <c r="B74" s="140" t="s">
        <v>242</v>
      </c>
      <c r="C74" s="140"/>
      <c r="D74" s="309">
        <v>372169</v>
      </c>
      <c r="E74" s="144"/>
      <c r="F74" s="140"/>
      <c r="G74" s="144"/>
      <c r="H74" s="312">
        <v>40316</v>
      </c>
      <c r="I74" s="144"/>
    </row>
    <row r="75" spans="1:9" ht="15.75">
      <c r="A75" s="271"/>
      <c r="B75" s="140" t="s">
        <v>184</v>
      </c>
      <c r="C75" s="145"/>
      <c r="D75" s="309">
        <v>384647</v>
      </c>
      <c r="E75" s="144"/>
      <c r="F75" s="140"/>
      <c r="G75" s="144"/>
      <c r="H75" s="312">
        <v>59728</v>
      </c>
      <c r="I75" s="144"/>
    </row>
    <row r="76" spans="1:9" ht="15.75">
      <c r="A76" s="271"/>
      <c r="B76" s="140" t="s">
        <v>243</v>
      </c>
      <c r="C76" s="145"/>
      <c r="D76" s="309">
        <v>137648</v>
      </c>
      <c r="E76" s="144"/>
      <c r="F76" s="140"/>
      <c r="G76" s="144"/>
      <c r="H76" s="312">
        <v>3994</v>
      </c>
      <c r="I76" s="273"/>
    </row>
    <row r="77" spans="1:9" ht="15" customHeight="1">
      <c r="A77" s="271"/>
      <c r="B77" s="140" t="s">
        <v>244</v>
      </c>
      <c r="C77" s="140"/>
      <c r="D77" s="309">
        <v>89535</v>
      </c>
      <c r="E77" s="144"/>
      <c r="F77" s="140"/>
      <c r="G77" s="144"/>
      <c r="H77" s="312">
        <v>9150</v>
      </c>
      <c r="I77" s="144"/>
    </row>
    <row r="78" spans="1:9" ht="15" customHeight="1">
      <c r="A78" s="271"/>
      <c r="B78" s="140" t="s">
        <v>282</v>
      </c>
      <c r="C78" s="140"/>
      <c r="D78" s="309">
        <v>2442</v>
      </c>
      <c r="E78" s="144"/>
      <c r="F78" s="140"/>
      <c r="G78" s="144"/>
      <c r="H78" s="312">
        <v>41897</v>
      </c>
      <c r="I78" s="144"/>
    </row>
    <row r="79" spans="1:9" ht="15.75">
      <c r="A79" s="271"/>
      <c r="B79" s="140" t="s">
        <v>5</v>
      </c>
      <c r="C79" s="140"/>
      <c r="D79" s="309">
        <v>1544</v>
      </c>
      <c r="E79" s="144"/>
      <c r="F79" s="140"/>
      <c r="G79" s="144"/>
      <c r="H79" s="312">
        <v>129</v>
      </c>
      <c r="I79" s="144"/>
    </row>
    <row r="80" spans="1:9" ht="8.25" customHeight="1">
      <c r="A80" s="271"/>
      <c r="B80" s="140"/>
      <c r="C80" s="140"/>
      <c r="D80" s="310"/>
      <c r="E80" s="144"/>
      <c r="F80" s="144"/>
      <c r="G80" s="144"/>
      <c r="H80" s="313"/>
      <c r="I80" s="144"/>
    </row>
    <row r="81" spans="1:9" ht="14.25" customHeight="1">
      <c r="A81" s="271"/>
      <c r="B81" s="140" t="s">
        <v>245</v>
      </c>
      <c r="C81" s="140"/>
      <c r="D81" s="309">
        <f>SUM(D74:D80)</f>
        <v>987985</v>
      </c>
      <c r="E81" s="144"/>
      <c r="F81" s="144"/>
      <c r="G81" s="144"/>
      <c r="H81" s="312">
        <f>SUM(H74:H80)</f>
        <v>155214</v>
      </c>
      <c r="I81" s="144"/>
    </row>
    <row r="82" spans="1:9" ht="6.75" customHeight="1">
      <c r="A82" s="271"/>
      <c r="B82" s="140"/>
      <c r="C82" s="140"/>
      <c r="D82" s="293"/>
      <c r="E82" s="144"/>
      <c r="F82" s="144"/>
      <c r="G82" s="144"/>
      <c r="H82" s="312"/>
      <c r="I82" s="144"/>
    </row>
    <row r="83" spans="1:9" ht="15.75">
      <c r="A83" s="271"/>
      <c r="B83" s="274" t="s">
        <v>185</v>
      </c>
      <c r="C83" s="140"/>
      <c r="D83" s="293"/>
      <c r="E83" s="274"/>
      <c r="F83" s="274"/>
      <c r="G83" s="274"/>
      <c r="H83" s="312">
        <f>+'P&amp;L'!I25</f>
        <v>-65869</v>
      </c>
      <c r="I83" s="144"/>
    </row>
    <row r="84" spans="1:9" ht="15.75">
      <c r="A84" s="271"/>
      <c r="B84" s="274" t="s">
        <v>102</v>
      </c>
      <c r="C84" s="140"/>
      <c r="D84" s="293"/>
      <c r="E84" s="274"/>
      <c r="F84" s="274"/>
      <c r="G84" s="274"/>
      <c r="H84" s="312"/>
      <c r="I84" s="144"/>
    </row>
    <row r="85" spans="1:9" ht="15.75">
      <c r="A85" s="271"/>
      <c r="B85" s="275" t="s">
        <v>247</v>
      </c>
      <c r="C85" s="140"/>
      <c r="D85" s="293"/>
      <c r="E85" s="275"/>
      <c r="F85" s="275"/>
      <c r="G85" s="275"/>
      <c r="H85" s="312">
        <v>42772</v>
      </c>
      <c r="I85" s="144"/>
    </row>
    <row r="86" spans="1:9" ht="15.75">
      <c r="A86" s="271"/>
      <c r="B86" s="140"/>
      <c r="C86" s="140"/>
      <c r="D86" s="309"/>
      <c r="E86" s="144"/>
      <c r="F86" s="144"/>
      <c r="G86" s="144"/>
      <c r="H86" s="313"/>
      <c r="I86" s="144"/>
    </row>
    <row r="87" spans="1:9" ht="16.5" thickBot="1">
      <c r="A87" s="271"/>
      <c r="B87" s="140"/>
      <c r="C87" s="140"/>
      <c r="D87" s="311">
        <f>SUM(D81:D86)</f>
        <v>987985</v>
      </c>
      <c r="E87" s="140"/>
      <c r="F87" s="140"/>
      <c r="G87" s="140"/>
      <c r="H87" s="311">
        <f>SUM(H81:H86)</f>
        <v>132117</v>
      </c>
      <c r="I87" s="174"/>
    </row>
    <row r="88" spans="1:9" ht="16.5" thickTop="1">
      <c r="A88" s="271"/>
      <c r="B88" s="140"/>
      <c r="C88" s="140"/>
      <c r="D88" s="140"/>
      <c r="E88" s="144"/>
      <c r="F88" s="144"/>
      <c r="G88" s="144"/>
      <c r="H88" s="144"/>
      <c r="I88" s="144"/>
    </row>
    <row r="89" spans="1:9" ht="15.75">
      <c r="A89" s="271"/>
      <c r="B89" s="140"/>
      <c r="C89" s="140"/>
      <c r="D89" s="140"/>
      <c r="E89" s="146"/>
      <c r="F89" s="146"/>
      <c r="G89" s="146"/>
      <c r="H89" s="146"/>
      <c r="I89" s="146"/>
    </row>
    <row r="90" spans="1:9" ht="15.75">
      <c r="A90" s="271"/>
      <c r="E90" s="146"/>
      <c r="F90" s="146"/>
      <c r="G90" s="146"/>
      <c r="H90" s="146"/>
      <c r="I90" s="146"/>
    </row>
    <row r="91" spans="1:9" ht="15.75">
      <c r="A91" s="271"/>
      <c r="E91" s="146"/>
      <c r="F91" s="146"/>
      <c r="G91" s="146"/>
      <c r="H91" s="146"/>
      <c r="I91" s="146"/>
    </row>
    <row r="92" spans="1:2" ht="15.75">
      <c r="A92" s="270" t="s">
        <v>198</v>
      </c>
      <c r="B92" s="121" t="s">
        <v>78</v>
      </c>
    </row>
    <row r="93" ht="15.75">
      <c r="A93" s="271"/>
    </row>
    <row r="94" ht="15.75">
      <c r="A94" s="271"/>
    </row>
    <row r="95" ht="15.75">
      <c r="A95" s="271"/>
    </row>
    <row r="96" ht="15.75">
      <c r="A96" s="271"/>
    </row>
    <row r="97" ht="15.75">
      <c r="A97" s="271"/>
    </row>
    <row r="98" spans="1:2" ht="15.75">
      <c r="A98" s="270" t="s">
        <v>200</v>
      </c>
      <c r="B98" s="121" t="s">
        <v>186</v>
      </c>
    </row>
    <row r="99" ht="15.75">
      <c r="A99" s="271"/>
    </row>
    <row r="100" ht="15.75">
      <c r="A100" s="271"/>
    </row>
    <row r="101" ht="15.75">
      <c r="A101" s="271"/>
    </row>
    <row r="102" ht="15.75">
      <c r="A102" s="271"/>
    </row>
    <row r="103" ht="15.75">
      <c r="A103" s="271"/>
    </row>
    <row r="104" spans="1:2" ht="15.75">
      <c r="A104" s="270" t="s">
        <v>201</v>
      </c>
      <c r="B104" s="121" t="s">
        <v>79</v>
      </c>
    </row>
    <row r="105" ht="15.75">
      <c r="A105" s="271"/>
    </row>
    <row r="106" ht="15.75">
      <c r="A106" s="271"/>
    </row>
    <row r="107" ht="15.75">
      <c r="A107" s="271"/>
    </row>
    <row r="108" ht="15.75">
      <c r="A108" s="271"/>
    </row>
    <row r="109" ht="15.75">
      <c r="A109" s="271"/>
    </row>
    <row r="110" spans="1:4" ht="15.75">
      <c r="A110" s="270" t="s">
        <v>202</v>
      </c>
      <c r="B110" s="121" t="s">
        <v>80</v>
      </c>
      <c r="D110" s="122"/>
    </row>
    <row r="111" spans="1:4" ht="15.75">
      <c r="A111" s="270"/>
      <c r="B111" s="121"/>
      <c r="D111" s="122"/>
    </row>
    <row r="112" spans="1:2" ht="15.75">
      <c r="A112" s="271"/>
      <c r="B112" s="107" t="s">
        <v>326</v>
      </c>
    </row>
    <row r="113" ht="15.75">
      <c r="A113" s="271"/>
    </row>
    <row r="114" spans="1:2" ht="15.75">
      <c r="A114" s="271"/>
      <c r="B114" s="107" t="s">
        <v>12</v>
      </c>
    </row>
    <row r="115" ht="15.75">
      <c r="A115" s="271"/>
    </row>
    <row r="116" ht="15.75">
      <c r="A116" s="271"/>
    </row>
    <row r="117" ht="15.75">
      <c r="A117" s="271"/>
    </row>
    <row r="118" ht="9" customHeight="1">
      <c r="A118" s="271"/>
    </row>
    <row r="119" spans="1:2" ht="15.75">
      <c r="A119" s="271"/>
      <c r="B119" s="107" t="s">
        <v>13</v>
      </c>
    </row>
    <row r="120" ht="15.75">
      <c r="A120" s="271"/>
    </row>
    <row r="121" ht="15.75">
      <c r="A121" s="271"/>
    </row>
    <row r="122" ht="15.75">
      <c r="A122" s="271"/>
    </row>
    <row r="123" spans="1:2" ht="15.75">
      <c r="A123" s="271"/>
      <c r="B123" s="256"/>
    </row>
    <row r="124" spans="1:2" ht="15.75">
      <c r="A124" s="271"/>
      <c r="B124" s="159" t="s">
        <v>249</v>
      </c>
    </row>
    <row r="125" ht="15.75">
      <c r="A125" s="271"/>
    </row>
    <row r="126" ht="15.75">
      <c r="A126" s="271"/>
    </row>
    <row r="127" ht="10.5" customHeight="1">
      <c r="A127" s="271"/>
    </row>
    <row r="128" spans="1:2" ht="15.75">
      <c r="A128" s="271"/>
      <c r="B128" s="107" t="s">
        <v>257</v>
      </c>
    </row>
    <row r="129" ht="15.75">
      <c r="A129" s="271"/>
    </row>
    <row r="130" ht="15.75">
      <c r="A130" s="271"/>
    </row>
    <row r="131" ht="15.75">
      <c r="A131" s="271"/>
    </row>
    <row r="132" ht="15.75">
      <c r="A132" s="271"/>
    </row>
    <row r="133" ht="15.75">
      <c r="A133" s="271"/>
    </row>
    <row r="134" ht="15.75">
      <c r="A134" s="271"/>
    </row>
    <row r="135" spans="1:5" ht="15.75">
      <c r="A135" s="270" t="s">
        <v>203</v>
      </c>
      <c r="B135" s="121" t="s">
        <v>187</v>
      </c>
      <c r="E135" s="122"/>
    </row>
    <row r="136" ht="15.75">
      <c r="A136" s="271"/>
    </row>
    <row r="137" spans="1:2" ht="15.75">
      <c r="A137" s="271"/>
      <c r="B137" s="107" t="s">
        <v>12</v>
      </c>
    </row>
    <row r="138" ht="15.75">
      <c r="A138" s="271"/>
    </row>
    <row r="139" spans="1:8" ht="15.75">
      <c r="A139" s="271"/>
      <c r="F139" s="114"/>
      <c r="G139" s="256"/>
      <c r="H139" s="114" t="s">
        <v>188</v>
      </c>
    </row>
    <row r="140" spans="1:8" ht="15.75">
      <c r="A140" s="271"/>
      <c r="F140" s="114"/>
      <c r="G140" s="143"/>
      <c r="H140" s="114" t="s">
        <v>2</v>
      </c>
    </row>
    <row r="141" spans="1:7" ht="15.75">
      <c r="A141" s="271"/>
      <c r="G141" s="140"/>
    </row>
    <row r="142" spans="1:8" ht="15.75">
      <c r="A142" s="271"/>
      <c r="C142" s="107" t="s">
        <v>189</v>
      </c>
      <c r="G142" s="140"/>
      <c r="H142" s="107">
        <v>35466</v>
      </c>
    </row>
    <row r="143" spans="1:8" ht="15.75">
      <c r="A143" s="271"/>
      <c r="C143" s="107" t="s">
        <v>190</v>
      </c>
      <c r="G143" s="140"/>
      <c r="H143" s="107">
        <v>1554</v>
      </c>
    </row>
    <row r="144" spans="1:7" ht="6.75" customHeight="1">
      <c r="A144" s="271"/>
      <c r="G144" s="140"/>
    </row>
    <row r="145" spans="1:8" ht="16.5" thickBot="1">
      <c r="A145" s="271"/>
      <c r="F145" s="140"/>
      <c r="G145" s="140"/>
      <c r="H145" s="252">
        <f>+H143+H142</f>
        <v>37020</v>
      </c>
    </row>
    <row r="146" ht="16.5" thickTop="1">
      <c r="A146" s="271"/>
    </row>
    <row r="147" ht="15.75">
      <c r="A147" s="271"/>
    </row>
    <row r="148" spans="1:2" ht="15.75">
      <c r="A148" s="271"/>
      <c r="B148" s="107" t="s">
        <v>13</v>
      </c>
    </row>
    <row r="149" ht="15.75">
      <c r="A149" s="271"/>
    </row>
    <row r="150" ht="15.75">
      <c r="A150" s="271"/>
    </row>
    <row r="151" ht="15.75">
      <c r="A151" s="271"/>
    </row>
    <row r="152" ht="15.75">
      <c r="A152" s="271"/>
    </row>
    <row r="153" ht="15.75">
      <c r="A153" s="271"/>
    </row>
    <row r="154" ht="15.75">
      <c r="A154" s="271"/>
    </row>
    <row r="155" ht="15.75">
      <c r="A155" s="271"/>
    </row>
    <row r="156" ht="15.75">
      <c r="A156" s="271"/>
    </row>
    <row r="157" ht="15.75">
      <c r="A157" s="271"/>
    </row>
    <row r="158" ht="15.75">
      <c r="A158" s="271"/>
    </row>
    <row r="159" ht="15.75">
      <c r="A159" s="271"/>
    </row>
    <row r="160" ht="15.75">
      <c r="A160" s="271"/>
    </row>
    <row r="161" ht="15.75">
      <c r="A161" s="271"/>
    </row>
    <row r="162" ht="15.75">
      <c r="A162" s="271"/>
    </row>
    <row r="163" ht="15.75">
      <c r="A163" s="271"/>
    </row>
    <row r="164" ht="15.75">
      <c r="A164" s="271"/>
    </row>
    <row r="165" ht="15.75">
      <c r="A165" s="271"/>
    </row>
    <row r="166" ht="15.75">
      <c r="A166" s="271"/>
    </row>
    <row r="167" ht="15.75">
      <c r="A167" s="271"/>
    </row>
    <row r="168" ht="15.75">
      <c r="A168" s="271"/>
    </row>
    <row r="169" ht="15.75">
      <c r="A169" s="271"/>
    </row>
    <row r="170" ht="15.75">
      <c r="A170" s="271"/>
    </row>
    <row r="171" ht="15.75">
      <c r="A171" s="271"/>
    </row>
    <row r="172" ht="15.75">
      <c r="A172" s="271"/>
    </row>
    <row r="173" ht="15.75">
      <c r="A173" s="271"/>
    </row>
    <row r="174" ht="15.75">
      <c r="A174" s="271"/>
    </row>
    <row r="175" ht="15.75">
      <c r="A175" s="271"/>
    </row>
    <row r="176" ht="15.75">
      <c r="A176" s="271"/>
    </row>
    <row r="177" ht="15.75">
      <c r="A177" s="271"/>
    </row>
    <row r="178" ht="15.75">
      <c r="A178" s="271"/>
    </row>
    <row r="179" ht="15.75">
      <c r="A179" s="271"/>
    </row>
    <row r="180" ht="15.75">
      <c r="A180" s="271"/>
    </row>
  </sheetData>
  <sheetProtection/>
  <mergeCells count="1">
    <mergeCell ref="G70:H70"/>
  </mergeCells>
  <printOptions/>
  <pageMargins left="0.75" right="0.24" top="0.4" bottom="0.3" header="0.43" footer="0.27"/>
  <pageSetup firstPageNumber="7" useFirstPageNumber="1" horizontalDpi="600" verticalDpi="600" orientation="portrait" paperSize="9" scale="90" r:id="rId2"/>
  <headerFooter alignWithMargins="0">
    <oddHeader>&amp;R&amp;"Arial,Bold"
</oddHeader>
    <oddFooter>&amp;C&amp;"Times New Roman,Regular"&amp;12&amp;P</oddFooter>
  </headerFooter>
  <rowBreaks count="2" manualBreakCount="2">
    <brk id="58" max="8" man="1"/>
    <brk id="108" max="13" man="1"/>
  </rowBreaks>
  <drawing r:id="rId1"/>
</worksheet>
</file>

<file path=xl/worksheets/sheet6.xml><?xml version="1.0" encoding="utf-8"?>
<worksheet xmlns="http://schemas.openxmlformats.org/spreadsheetml/2006/main" xmlns:r="http://schemas.openxmlformats.org/officeDocument/2006/relationships">
  <dimension ref="A1:M371"/>
  <sheetViews>
    <sheetView showGridLines="0" view="pageBreakPreview" zoomScaleNormal="75" zoomScaleSheetLayoutView="100" zoomScalePageLayoutView="0" workbookViewId="0" topLeftCell="A1">
      <pane xSplit="14805" topLeftCell="P1" activePane="topLeft" state="split"/>
      <selection pane="topLeft" activeCell="C8" sqref="C8"/>
      <selection pane="topRight" activeCell="P315" sqref="P315"/>
    </sheetView>
  </sheetViews>
  <sheetFormatPr defaultColWidth="9.140625" defaultRowHeight="12.75"/>
  <cols>
    <col min="1" max="1" width="4.8515625" style="107" customWidth="1"/>
    <col min="2" max="2" width="3.421875" style="107" customWidth="1"/>
    <col min="3" max="3" width="32.140625" style="107" customWidth="1"/>
    <col min="4" max="4" width="11.57421875" style="107" customWidth="1"/>
    <col min="5" max="5" width="14.28125" style="107" customWidth="1"/>
    <col min="6" max="6" width="1.421875" style="107" customWidth="1"/>
    <col min="7" max="7" width="12.00390625" style="107" customWidth="1"/>
    <col min="8" max="8" width="0.9921875" style="107" customWidth="1"/>
    <col min="9" max="9" width="11.140625" style="107" customWidth="1"/>
    <col min="10" max="10" width="13.00390625" style="107" customWidth="1"/>
    <col min="11" max="11" width="1.421875" style="107" hidden="1" customWidth="1"/>
    <col min="12" max="16384" width="9.140625" style="107" customWidth="1"/>
  </cols>
  <sheetData>
    <row r="1" ht="15.75">
      <c r="A1" s="121" t="s">
        <v>277</v>
      </c>
    </row>
    <row r="2" spans="1:11" ht="15.75">
      <c r="A2" s="249" t="s">
        <v>318</v>
      </c>
      <c r="B2" s="216"/>
      <c r="C2" s="216"/>
      <c r="D2" s="216"/>
      <c r="E2" s="216"/>
      <c r="F2" s="216"/>
      <c r="G2" s="216"/>
      <c r="H2" s="216"/>
      <c r="I2" s="216"/>
      <c r="J2" s="216"/>
      <c r="K2" s="216"/>
    </row>
    <row r="3" ht="9" customHeight="1">
      <c r="B3" s="121"/>
    </row>
    <row r="4" spans="1:2" ht="15.75">
      <c r="A4" s="121" t="s">
        <v>240</v>
      </c>
      <c r="B4" s="121"/>
    </row>
    <row r="5" spans="1:2" ht="11.25" customHeight="1">
      <c r="A5" s="121"/>
      <c r="B5" s="121"/>
    </row>
    <row r="6" spans="1:2" ht="15.75">
      <c r="A6" s="219" t="s">
        <v>266</v>
      </c>
      <c r="B6" s="121"/>
    </row>
    <row r="7" spans="1:2" ht="15.75">
      <c r="A7" s="219" t="s">
        <v>267</v>
      </c>
      <c r="B7" s="121"/>
    </row>
    <row r="8" ht="15.75">
      <c r="B8" s="121"/>
    </row>
    <row r="9" spans="1:3" ht="15.75">
      <c r="A9" s="276" t="s">
        <v>81</v>
      </c>
      <c r="B9" s="276" t="s">
        <v>204</v>
      </c>
      <c r="C9" s="269"/>
    </row>
    <row r="10" ht="15.75">
      <c r="A10" s="121"/>
    </row>
    <row r="11" ht="15.75">
      <c r="A11" s="121"/>
    </row>
    <row r="12" ht="15.75">
      <c r="A12" s="121"/>
    </row>
    <row r="13" ht="15.75">
      <c r="A13" s="121"/>
    </row>
    <row r="14" ht="15.75">
      <c r="A14" s="121"/>
    </row>
    <row r="15" ht="15.75">
      <c r="A15" s="121"/>
    </row>
    <row r="16" ht="12" customHeight="1">
      <c r="A16" s="121"/>
    </row>
    <row r="17" spans="1:4" ht="15.75">
      <c r="A17" s="276" t="s">
        <v>82</v>
      </c>
      <c r="B17" s="276" t="s">
        <v>284</v>
      </c>
      <c r="C17" s="269"/>
      <c r="D17" s="269"/>
    </row>
    <row r="18" ht="15.75">
      <c r="A18" s="121"/>
    </row>
    <row r="19" ht="15.75">
      <c r="A19" s="121"/>
    </row>
    <row r="20" ht="15.75">
      <c r="A20" s="121"/>
    </row>
    <row r="21" ht="15.75">
      <c r="A21" s="121"/>
    </row>
    <row r="22" ht="15.75">
      <c r="A22" s="121"/>
    </row>
    <row r="23" ht="9.75" customHeight="1">
      <c r="A23" s="121"/>
    </row>
    <row r="24" spans="1:2" ht="15.75">
      <c r="A24" s="121" t="s">
        <v>83</v>
      </c>
      <c r="B24" s="121" t="s">
        <v>285</v>
      </c>
    </row>
    <row r="25" ht="15.75">
      <c r="A25" s="121"/>
    </row>
    <row r="26" ht="15.75">
      <c r="A26" s="121"/>
    </row>
    <row r="27" ht="15.75">
      <c r="A27" s="121"/>
    </row>
    <row r="28" ht="15.75">
      <c r="A28" s="121"/>
    </row>
    <row r="29" ht="15.75">
      <c r="A29" s="121"/>
    </row>
    <row r="30" ht="15.75">
      <c r="A30" s="121"/>
    </row>
    <row r="31" spans="1:2" ht="15.75">
      <c r="A31" s="121" t="s">
        <v>84</v>
      </c>
      <c r="B31" s="121" t="s">
        <v>205</v>
      </c>
    </row>
    <row r="32" ht="15.75">
      <c r="A32" s="121"/>
    </row>
    <row r="33" ht="15.75">
      <c r="A33" s="121"/>
    </row>
    <row r="34" ht="15.75">
      <c r="A34" s="121"/>
    </row>
    <row r="35" ht="15.75">
      <c r="A35" s="121"/>
    </row>
    <row r="36" spans="1:2" ht="15.75">
      <c r="A36" s="121" t="s">
        <v>85</v>
      </c>
      <c r="B36" s="121" t="s">
        <v>103</v>
      </c>
    </row>
    <row r="37" spans="1:5" ht="11.25" customHeight="1">
      <c r="A37" s="121"/>
      <c r="D37" s="320"/>
      <c r="E37" s="320"/>
    </row>
    <row r="38" spans="1:9" ht="15.75">
      <c r="A38" s="121"/>
      <c r="C38" s="219"/>
      <c r="D38" s="320" t="s">
        <v>319</v>
      </c>
      <c r="E38" s="320"/>
      <c r="F38" s="219"/>
      <c r="G38" s="219" t="s">
        <v>320</v>
      </c>
      <c r="H38" s="219"/>
      <c r="I38" s="219"/>
    </row>
    <row r="39" spans="1:9" ht="15.75">
      <c r="A39" s="121"/>
      <c r="C39" s="250"/>
      <c r="D39" s="251" t="s">
        <v>304</v>
      </c>
      <c r="E39" s="251" t="s">
        <v>54</v>
      </c>
      <c r="F39" s="108"/>
      <c r="G39" s="251" t="s">
        <v>304</v>
      </c>
      <c r="H39" s="108"/>
      <c r="I39" s="251" t="s">
        <v>54</v>
      </c>
    </row>
    <row r="40" spans="1:9" ht="15.75">
      <c r="A40" s="121"/>
      <c r="C40" s="250"/>
      <c r="D40" s="108" t="s">
        <v>2</v>
      </c>
      <c r="E40" s="108" t="s">
        <v>2</v>
      </c>
      <c r="F40" s="108"/>
      <c r="G40" s="108" t="s">
        <v>2</v>
      </c>
      <c r="H40" s="108"/>
      <c r="I40" s="108" t="s">
        <v>2</v>
      </c>
    </row>
    <row r="41" ht="8.25" customHeight="1">
      <c r="A41" s="121"/>
    </row>
    <row r="42" spans="1:2" ht="15.75">
      <c r="A42" s="121"/>
      <c r="B42" s="107" t="s">
        <v>268</v>
      </c>
    </row>
    <row r="43" spans="1:9" ht="15.75">
      <c r="A43" s="121"/>
      <c r="B43" s="159" t="s">
        <v>270</v>
      </c>
      <c r="D43" s="161">
        <v>713</v>
      </c>
      <c r="E43" s="284">
        <v>659</v>
      </c>
      <c r="F43" s="161"/>
      <c r="G43" s="161">
        <v>868</v>
      </c>
      <c r="H43" s="161"/>
      <c r="I43" s="284">
        <v>1171</v>
      </c>
    </row>
    <row r="44" spans="1:9" ht="15.75">
      <c r="A44" s="121"/>
      <c r="B44" s="159" t="s">
        <v>271</v>
      </c>
      <c r="D44" s="161">
        <f>8789+992</f>
        <v>9781</v>
      </c>
      <c r="E44" s="284">
        <v>4561</v>
      </c>
      <c r="F44" s="161"/>
      <c r="G44" s="161">
        <f>10149+992</f>
        <v>11141</v>
      </c>
      <c r="H44" s="161"/>
      <c r="I44" s="284">
        <v>5455</v>
      </c>
    </row>
    <row r="45" spans="1:9" ht="8.25" customHeight="1">
      <c r="A45" s="121"/>
      <c r="C45" s="140"/>
      <c r="D45" s="229"/>
      <c r="E45" s="285"/>
      <c r="F45" s="161"/>
      <c r="G45" s="229"/>
      <c r="H45" s="229"/>
      <c r="I45" s="288"/>
    </row>
    <row r="46" spans="1:9" ht="15.75">
      <c r="A46" s="121"/>
      <c r="D46" s="260">
        <f>+D44+D43</f>
        <v>10494</v>
      </c>
      <c r="E46" s="286">
        <f>+E44+E43</f>
        <v>5220</v>
      </c>
      <c r="F46" s="161"/>
      <c r="G46" s="260">
        <f>+G44+G43</f>
        <v>12009</v>
      </c>
      <c r="H46" s="260"/>
      <c r="I46" s="286">
        <f>+I44+I43</f>
        <v>6626</v>
      </c>
    </row>
    <row r="47" spans="1:9" ht="15.75">
      <c r="A47" s="121"/>
      <c r="B47" s="107" t="s">
        <v>269</v>
      </c>
      <c r="D47" s="161"/>
      <c r="E47" s="284"/>
      <c r="F47" s="161"/>
      <c r="G47" s="161"/>
      <c r="H47" s="161"/>
      <c r="I47" s="284"/>
    </row>
    <row r="48" spans="1:9" ht="15.75">
      <c r="A48" s="121"/>
      <c r="B48" s="159" t="s">
        <v>270</v>
      </c>
      <c r="D48" s="161">
        <v>-706</v>
      </c>
      <c r="E48" s="91">
        <v>-2232</v>
      </c>
      <c r="F48" s="157"/>
      <c r="G48" s="157">
        <v>-2679</v>
      </c>
      <c r="H48" s="157"/>
      <c r="I48" s="91">
        <v>-2232</v>
      </c>
    </row>
    <row r="49" spans="1:9" ht="15.75">
      <c r="A49" s="121"/>
      <c r="B49" s="159" t="s">
        <v>271</v>
      </c>
      <c r="D49" s="161">
        <v>-1239</v>
      </c>
      <c r="E49" s="284">
        <v>3672</v>
      </c>
      <c r="F49" s="161"/>
      <c r="G49" s="161">
        <v>120</v>
      </c>
      <c r="H49" s="161"/>
      <c r="I49" s="284">
        <v>-5192</v>
      </c>
    </row>
    <row r="50" spans="1:9" ht="6" customHeight="1">
      <c r="A50" s="121"/>
      <c r="D50" s="229"/>
      <c r="E50" s="285"/>
      <c r="F50" s="161"/>
      <c r="G50" s="229"/>
      <c r="H50" s="229"/>
      <c r="I50" s="288"/>
    </row>
    <row r="51" spans="1:9" ht="15.75">
      <c r="A51" s="121"/>
      <c r="D51" s="260">
        <f>+D49+D48</f>
        <v>-1945</v>
      </c>
      <c r="E51" s="286">
        <f>+E49+E48</f>
        <v>1440</v>
      </c>
      <c r="F51" s="161"/>
      <c r="G51" s="260">
        <f>+G49+G48</f>
        <v>-2559</v>
      </c>
      <c r="H51" s="260"/>
      <c r="I51" s="286">
        <f>+I49+I48</f>
        <v>-7424</v>
      </c>
    </row>
    <row r="52" spans="1:9" ht="15.75">
      <c r="A52" s="121"/>
      <c r="D52" s="161"/>
      <c r="E52" s="284"/>
      <c r="F52" s="161"/>
      <c r="G52" s="161"/>
      <c r="H52" s="161"/>
      <c r="I52" s="284"/>
    </row>
    <row r="53" spans="1:9" ht="15.75">
      <c r="A53" s="121"/>
      <c r="B53" s="107" t="s">
        <v>229</v>
      </c>
      <c r="D53" s="161"/>
      <c r="E53" s="284"/>
      <c r="F53" s="161"/>
      <c r="G53" s="161"/>
      <c r="H53" s="161"/>
      <c r="I53" s="284"/>
    </row>
    <row r="54" spans="1:9" ht="15.75">
      <c r="A54" s="121"/>
      <c r="B54" s="107" t="s">
        <v>230</v>
      </c>
      <c r="D54" s="161">
        <v>-102</v>
      </c>
      <c r="E54" s="284">
        <v>-1745</v>
      </c>
      <c r="F54" s="161"/>
      <c r="G54" s="161">
        <v>-207</v>
      </c>
      <c r="H54" s="161"/>
      <c r="I54" s="284">
        <v>-1794</v>
      </c>
    </row>
    <row r="55" spans="1:9" ht="7.5" customHeight="1">
      <c r="A55" s="121"/>
      <c r="C55" s="140"/>
      <c r="D55" s="229"/>
      <c r="E55" s="284"/>
      <c r="F55" s="161"/>
      <c r="G55" s="229"/>
      <c r="H55" s="229"/>
      <c r="I55" s="288"/>
    </row>
    <row r="56" spans="1:9" ht="16.5" thickBot="1">
      <c r="A56" s="121"/>
      <c r="C56" s="140"/>
      <c r="D56" s="259">
        <f>+D54+D51+D46</f>
        <v>8447</v>
      </c>
      <c r="E56" s="287">
        <f>+E54+E51+E46</f>
        <v>4915</v>
      </c>
      <c r="F56" s="161"/>
      <c r="G56" s="259">
        <f>+G54+G51+G46</f>
        <v>9243</v>
      </c>
      <c r="H56" s="259"/>
      <c r="I56" s="287">
        <f>+I54+I51+I46</f>
        <v>-2592</v>
      </c>
    </row>
    <row r="57" ht="16.5" thickTop="1">
      <c r="A57" s="121"/>
    </row>
    <row r="58" ht="15.75">
      <c r="A58" s="121"/>
    </row>
    <row r="59" ht="15.75">
      <c r="A59" s="121"/>
    </row>
    <row r="60" ht="15.75">
      <c r="A60" s="121"/>
    </row>
    <row r="61" ht="15.75">
      <c r="A61" s="121"/>
    </row>
    <row r="62" ht="15.75">
      <c r="A62" s="121"/>
    </row>
    <row r="63" spans="1:2" ht="15.75">
      <c r="A63" s="121" t="s">
        <v>86</v>
      </c>
      <c r="B63" s="121" t="s">
        <v>272</v>
      </c>
    </row>
    <row r="64" ht="15.75">
      <c r="A64" s="121"/>
    </row>
    <row r="65" ht="15.75">
      <c r="A65" s="121"/>
    </row>
    <row r="66" ht="15.75">
      <c r="A66" s="121"/>
    </row>
    <row r="67" ht="15.75">
      <c r="A67" s="121"/>
    </row>
    <row r="68" ht="15.75">
      <c r="A68" s="121"/>
    </row>
    <row r="69" ht="15.75">
      <c r="A69" s="121"/>
    </row>
    <row r="70" ht="15.75">
      <c r="A70" s="121"/>
    </row>
    <row r="71" ht="15.75">
      <c r="A71" s="121"/>
    </row>
    <row r="72" spans="1:2" ht="15.75">
      <c r="A72" s="121" t="s">
        <v>87</v>
      </c>
      <c r="B72" s="121" t="s">
        <v>206</v>
      </c>
    </row>
    <row r="73" ht="15.75">
      <c r="A73" s="121"/>
    </row>
    <row r="74" spans="1:3" ht="15.75">
      <c r="A74" s="121"/>
      <c r="B74" s="107" t="s">
        <v>12</v>
      </c>
      <c r="C74" s="107" t="s">
        <v>327</v>
      </c>
    </row>
    <row r="75" ht="15.75">
      <c r="A75" s="121"/>
    </row>
    <row r="76" spans="1:9" ht="15.75">
      <c r="A76" s="121"/>
      <c r="D76" s="132"/>
      <c r="E76" s="108" t="s">
        <v>321</v>
      </c>
      <c r="F76" s="121"/>
      <c r="G76" s="279"/>
      <c r="H76" s="219"/>
      <c r="I76" s="108" t="s">
        <v>322</v>
      </c>
    </row>
    <row r="77" spans="1:9" ht="15.75">
      <c r="A77" s="121"/>
      <c r="D77" s="219"/>
      <c r="E77" s="108" t="s">
        <v>70</v>
      </c>
      <c r="F77" s="219"/>
      <c r="G77" s="279"/>
      <c r="H77" s="219"/>
      <c r="I77" s="108" t="s">
        <v>323</v>
      </c>
    </row>
    <row r="78" spans="1:9" ht="15.75">
      <c r="A78" s="121"/>
      <c r="D78" s="277"/>
      <c r="E78" s="251" t="s">
        <v>304</v>
      </c>
      <c r="F78" s="219"/>
      <c r="G78" s="280"/>
      <c r="H78" s="277"/>
      <c r="I78" s="251" t="s">
        <v>304</v>
      </c>
    </row>
    <row r="79" spans="1:9" ht="15.75">
      <c r="A79" s="121"/>
      <c r="D79" s="219"/>
      <c r="E79" s="108" t="s">
        <v>2</v>
      </c>
      <c r="F79" s="219"/>
      <c r="G79" s="279"/>
      <c r="H79" s="219"/>
      <c r="I79" s="108" t="s">
        <v>2</v>
      </c>
    </row>
    <row r="80" spans="1:7" ht="9.75" customHeight="1">
      <c r="A80" s="121"/>
      <c r="G80" s="140"/>
    </row>
    <row r="81" spans="1:9" ht="16.5" thickBot="1">
      <c r="A81" s="121"/>
      <c r="C81" s="107" t="s">
        <v>207</v>
      </c>
      <c r="D81" s="256"/>
      <c r="E81" s="278">
        <v>42711</v>
      </c>
      <c r="F81" s="256"/>
      <c r="G81" s="180"/>
      <c r="H81" s="278"/>
      <c r="I81" s="278">
        <v>139064</v>
      </c>
    </row>
    <row r="82" spans="1:7" ht="11.25" customHeight="1" thickTop="1">
      <c r="A82" s="121"/>
      <c r="G82" s="140"/>
    </row>
    <row r="83" spans="1:9" ht="16.5" thickBot="1">
      <c r="A83" s="121"/>
      <c r="C83" s="107" t="s">
        <v>273</v>
      </c>
      <c r="D83" s="256"/>
      <c r="E83" s="278">
        <v>11617</v>
      </c>
      <c r="F83" s="256"/>
      <c r="G83" s="180"/>
      <c r="H83" s="278"/>
      <c r="I83" s="278">
        <v>72625</v>
      </c>
    </row>
    <row r="84" spans="1:7" ht="11.25" customHeight="1" thickTop="1">
      <c r="A84" s="121"/>
      <c r="E84" s="140"/>
      <c r="G84" s="140"/>
    </row>
    <row r="85" spans="1:9" ht="16.5" thickBot="1">
      <c r="A85" s="121"/>
      <c r="C85" s="107" t="s">
        <v>208</v>
      </c>
      <c r="D85" s="256"/>
      <c r="E85" s="278">
        <v>660</v>
      </c>
      <c r="F85" s="256"/>
      <c r="G85" s="180"/>
      <c r="H85" s="278"/>
      <c r="I85" s="278">
        <v>8347</v>
      </c>
    </row>
    <row r="86" spans="1:7" ht="11.25" customHeight="1" thickTop="1">
      <c r="A86" s="121"/>
      <c r="D86" s="256"/>
      <c r="E86" s="256"/>
      <c r="F86" s="256"/>
      <c r="G86" s="256"/>
    </row>
    <row r="87" ht="15.75">
      <c r="A87" s="121"/>
    </row>
    <row r="88" spans="1:2" ht="15.75">
      <c r="A88" s="121"/>
      <c r="B88" s="107" t="s">
        <v>13</v>
      </c>
    </row>
    <row r="89" ht="15.75">
      <c r="A89" s="121"/>
    </row>
    <row r="90" ht="10.5" customHeight="1">
      <c r="A90" s="121"/>
    </row>
    <row r="91" spans="1:9" ht="15.75">
      <c r="A91" s="121"/>
      <c r="E91" s="108" t="s">
        <v>2</v>
      </c>
      <c r="F91" s="114"/>
      <c r="G91" s="256"/>
      <c r="H91" s="256"/>
      <c r="I91" s="256"/>
    </row>
    <row r="92" spans="1:9" ht="10.5" customHeight="1">
      <c r="A92" s="121"/>
      <c r="E92" s="114"/>
      <c r="F92" s="114"/>
      <c r="G92" s="109"/>
      <c r="H92" s="109"/>
      <c r="I92" s="109"/>
    </row>
    <row r="93" spans="1:9" ht="16.5" thickBot="1">
      <c r="A93" s="121"/>
      <c r="C93" s="107" t="s">
        <v>209</v>
      </c>
      <c r="E93" s="278">
        <v>122159</v>
      </c>
      <c r="G93" s="256"/>
      <c r="H93" s="256"/>
      <c r="I93" s="256"/>
    </row>
    <row r="94" ht="16.5" thickTop="1">
      <c r="A94" s="121"/>
    </row>
    <row r="95" spans="1:9" ht="16.5" thickBot="1">
      <c r="A95" s="121"/>
      <c r="C95" s="107" t="s">
        <v>210</v>
      </c>
      <c r="E95" s="278">
        <v>117280</v>
      </c>
      <c r="G95" s="256"/>
      <c r="H95" s="256"/>
      <c r="I95" s="256"/>
    </row>
    <row r="96" ht="16.5" thickTop="1">
      <c r="A96" s="121"/>
    </row>
    <row r="97" ht="15.75">
      <c r="A97" s="121"/>
    </row>
    <row r="98" ht="15.75">
      <c r="A98" s="121"/>
    </row>
    <row r="99" spans="1:2" ht="15.75">
      <c r="A99" s="121" t="s">
        <v>88</v>
      </c>
      <c r="B99" s="121" t="s">
        <v>211</v>
      </c>
    </row>
    <row r="100" ht="15.75">
      <c r="A100" s="121"/>
    </row>
    <row r="101" spans="1:2" ht="15.75">
      <c r="A101" s="121"/>
      <c r="B101" s="107" t="s">
        <v>12</v>
      </c>
    </row>
    <row r="102" ht="15.75">
      <c r="A102" s="121"/>
    </row>
    <row r="103" ht="15.75">
      <c r="A103" s="121"/>
    </row>
    <row r="104" ht="15.75">
      <c r="A104" s="121"/>
    </row>
    <row r="105" ht="15.75">
      <c r="A105" s="121"/>
    </row>
    <row r="106" ht="15.75">
      <c r="A106" s="121"/>
    </row>
    <row r="107" ht="15.75">
      <c r="A107" s="121"/>
    </row>
    <row r="108" ht="15.75">
      <c r="A108" s="121"/>
    </row>
    <row r="109" ht="15.75">
      <c r="A109" s="121"/>
    </row>
    <row r="110" ht="15.75">
      <c r="A110" s="121"/>
    </row>
    <row r="111" ht="15.75">
      <c r="A111" s="121"/>
    </row>
    <row r="112" ht="15.75">
      <c r="A112" s="121"/>
    </row>
    <row r="113" spans="1:2" ht="15.75">
      <c r="A113" s="121"/>
      <c r="B113" s="107" t="s">
        <v>13</v>
      </c>
    </row>
    <row r="114" ht="15.75">
      <c r="A114" s="121"/>
    </row>
    <row r="115" ht="15.75">
      <c r="A115" s="121"/>
    </row>
    <row r="116" ht="15.75">
      <c r="A116" s="121"/>
    </row>
    <row r="117" ht="15.75">
      <c r="A117" s="121"/>
    </row>
    <row r="118" ht="15.75">
      <c r="A118" s="121"/>
    </row>
    <row r="119" ht="15.75">
      <c r="A119" s="121"/>
    </row>
    <row r="120" ht="15.75">
      <c r="A120" s="121"/>
    </row>
    <row r="121" ht="15.75">
      <c r="A121" s="121"/>
    </row>
    <row r="122" ht="15.75">
      <c r="A122" s="121"/>
    </row>
    <row r="123" ht="15.75">
      <c r="A123" s="121"/>
    </row>
    <row r="124" ht="15.75">
      <c r="A124" s="121"/>
    </row>
    <row r="125" ht="15.75">
      <c r="A125" s="121"/>
    </row>
    <row r="126" ht="15.75">
      <c r="A126" s="121"/>
    </row>
    <row r="127" ht="15.75">
      <c r="A127" s="121"/>
    </row>
    <row r="128" ht="15.75">
      <c r="A128" s="121"/>
    </row>
    <row r="129" ht="15.75">
      <c r="A129" s="121"/>
    </row>
    <row r="130" spans="1:2" ht="15.75">
      <c r="A130" s="121"/>
      <c r="B130" s="159" t="s">
        <v>249</v>
      </c>
    </row>
    <row r="131" ht="15.75">
      <c r="A131" s="121"/>
    </row>
    <row r="132" ht="15.75">
      <c r="A132" s="121"/>
    </row>
    <row r="133" ht="15.75">
      <c r="A133" s="121"/>
    </row>
    <row r="134" ht="15.75">
      <c r="A134" s="121"/>
    </row>
    <row r="135" ht="15.75">
      <c r="A135" s="121"/>
    </row>
    <row r="136" ht="15.75">
      <c r="A136" s="121"/>
    </row>
    <row r="137" ht="15.75">
      <c r="A137" s="121"/>
    </row>
    <row r="138" ht="15.75">
      <c r="A138" s="121"/>
    </row>
    <row r="139" ht="15.75">
      <c r="A139" s="121"/>
    </row>
    <row r="140" ht="15.75">
      <c r="A140" s="121"/>
    </row>
    <row r="141" ht="15.75">
      <c r="A141" s="121"/>
    </row>
    <row r="142" ht="15.75">
      <c r="A142" s="121"/>
    </row>
    <row r="143" ht="15.75">
      <c r="A143" s="121"/>
    </row>
    <row r="144" ht="15.75">
      <c r="A144" s="121"/>
    </row>
    <row r="145" ht="15.75">
      <c r="A145" s="121"/>
    </row>
    <row r="146" ht="15.75">
      <c r="A146" s="121"/>
    </row>
    <row r="147" ht="15.75">
      <c r="A147" s="121"/>
    </row>
    <row r="148" spans="1:3" ht="15.75">
      <c r="A148" s="121"/>
      <c r="B148" s="107" t="s">
        <v>257</v>
      </c>
      <c r="C148" s="107" t="s">
        <v>328</v>
      </c>
    </row>
    <row r="149" ht="15.75">
      <c r="A149" s="121"/>
    </row>
    <row r="150" spans="1:3" ht="15.75">
      <c r="A150" s="121"/>
      <c r="C150" s="107" t="s">
        <v>258</v>
      </c>
    </row>
    <row r="151" ht="15.75">
      <c r="A151" s="121"/>
    </row>
    <row r="152" ht="15.75">
      <c r="A152" s="121"/>
    </row>
    <row r="153" ht="15.75">
      <c r="A153" s="121"/>
    </row>
    <row r="154" ht="15.75">
      <c r="A154" s="121"/>
    </row>
    <row r="155" ht="15.75">
      <c r="A155" s="121"/>
    </row>
    <row r="156" ht="15.75">
      <c r="A156" s="121"/>
    </row>
    <row r="157" ht="15.75">
      <c r="A157" s="121"/>
    </row>
    <row r="158" ht="15.75">
      <c r="A158" s="121"/>
    </row>
    <row r="159" ht="15.75">
      <c r="A159" s="121"/>
    </row>
    <row r="160" ht="15.75">
      <c r="A160" s="121"/>
    </row>
    <row r="161" ht="15.75">
      <c r="A161" s="121"/>
    </row>
    <row r="162" ht="15.75">
      <c r="A162" s="121"/>
    </row>
    <row r="163" ht="15.75">
      <c r="A163" s="121"/>
    </row>
    <row r="164" ht="15.75">
      <c r="A164" s="121"/>
    </row>
    <row r="165" spans="1:2" ht="15.75">
      <c r="A165" s="121" t="s">
        <v>88</v>
      </c>
      <c r="B165" s="121" t="s">
        <v>329</v>
      </c>
    </row>
    <row r="166" ht="15.75">
      <c r="A166" s="121"/>
    </row>
    <row r="167" spans="1:3" ht="15.75">
      <c r="A167" s="121"/>
      <c r="B167" s="107" t="s">
        <v>257</v>
      </c>
      <c r="C167" s="107" t="s">
        <v>330</v>
      </c>
    </row>
    <row r="168" ht="15.75">
      <c r="A168" s="121"/>
    </row>
    <row r="169" spans="1:3" ht="15.75">
      <c r="A169" s="121"/>
      <c r="C169" s="107" t="s">
        <v>259</v>
      </c>
    </row>
    <row r="170" ht="15.75">
      <c r="A170" s="121"/>
    </row>
    <row r="171" ht="15.75">
      <c r="A171" s="121"/>
    </row>
    <row r="172" ht="15.75">
      <c r="A172" s="121"/>
    </row>
    <row r="173" ht="15.75">
      <c r="A173" s="121"/>
    </row>
    <row r="174" ht="19.5" customHeight="1">
      <c r="A174" s="121"/>
    </row>
    <row r="175" spans="1:3" ht="15.75">
      <c r="A175" s="121"/>
      <c r="B175" s="107" t="s">
        <v>297</v>
      </c>
      <c r="C175" s="107" t="s">
        <v>258</v>
      </c>
    </row>
    <row r="176" spans="1:3" ht="15.75">
      <c r="A176" s="121"/>
      <c r="C176" s="107" t="s">
        <v>259</v>
      </c>
    </row>
    <row r="177" ht="15.75">
      <c r="A177" s="121"/>
    </row>
    <row r="178" spans="1:3" ht="15.75">
      <c r="A178" s="121"/>
      <c r="C178" s="256" t="s">
        <v>260</v>
      </c>
    </row>
    <row r="179" spans="1:3" ht="15.75">
      <c r="A179" s="121"/>
      <c r="C179" s="256"/>
    </row>
    <row r="180" ht="15.75">
      <c r="A180" s="121"/>
    </row>
    <row r="181" ht="15.75">
      <c r="A181" s="121"/>
    </row>
    <row r="182" ht="15.75">
      <c r="A182" s="121"/>
    </row>
    <row r="183" ht="15.75">
      <c r="A183" s="121"/>
    </row>
    <row r="184" ht="15.75">
      <c r="A184" s="121"/>
    </row>
    <row r="185" ht="15.75">
      <c r="A185" s="121"/>
    </row>
    <row r="186" ht="15.75">
      <c r="A186" s="121"/>
    </row>
    <row r="187" ht="15.75">
      <c r="A187" s="121"/>
    </row>
    <row r="188" ht="15.75">
      <c r="A188" s="121"/>
    </row>
    <row r="189" spans="1:3" ht="15.75">
      <c r="A189" s="121"/>
      <c r="C189" s="107" t="s">
        <v>281</v>
      </c>
    </row>
    <row r="190" ht="15.75">
      <c r="A190" s="121"/>
    </row>
    <row r="191" ht="15.75">
      <c r="A191" s="121"/>
    </row>
    <row r="192" ht="15.75">
      <c r="A192" s="121"/>
    </row>
    <row r="193" ht="15.75">
      <c r="A193" s="121"/>
    </row>
    <row r="194" ht="15.75">
      <c r="A194" s="121"/>
    </row>
    <row r="195" ht="15.75">
      <c r="A195" s="121"/>
    </row>
    <row r="196" ht="15.75">
      <c r="A196" s="121"/>
    </row>
    <row r="197" ht="15.75">
      <c r="A197" s="121"/>
    </row>
    <row r="198" ht="15.75">
      <c r="A198" s="121"/>
    </row>
    <row r="199" ht="15.75">
      <c r="A199" s="121"/>
    </row>
    <row r="200" ht="15.75">
      <c r="A200" s="121"/>
    </row>
    <row r="201" ht="15.75">
      <c r="A201" s="121"/>
    </row>
    <row r="202" ht="15.75">
      <c r="A202" s="121"/>
    </row>
    <row r="203" ht="15.75">
      <c r="A203" s="121"/>
    </row>
    <row r="204" ht="15.75">
      <c r="A204" s="121"/>
    </row>
    <row r="205" ht="15.75">
      <c r="A205" s="121"/>
    </row>
    <row r="206" ht="15.75">
      <c r="A206" s="121"/>
    </row>
    <row r="207" ht="15.75">
      <c r="A207" s="121"/>
    </row>
    <row r="208" spans="1:2" ht="15.75">
      <c r="A208" s="121"/>
      <c r="B208" s="159" t="s">
        <v>298</v>
      </c>
    </row>
    <row r="209" ht="15.75">
      <c r="A209" s="121"/>
    </row>
    <row r="210" ht="15.75">
      <c r="A210" s="121"/>
    </row>
    <row r="211" ht="15.75">
      <c r="A211" s="121"/>
    </row>
    <row r="212" ht="15.75">
      <c r="A212" s="121"/>
    </row>
    <row r="213" ht="15.75">
      <c r="A213" s="121"/>
    </row>
    <row r="214" ht="15.75">
      <c r="A214" s="121"/>
    </row>
    <row r="215" ht="15.75">
      <c r="A215" s="121"/>
    </row>
    <row r="216" ht="15.75">
      <c r="A216" s="121"/>
    </row>
    <row r="217" spans="1:13" ht="15.75">
      <c r="A217" s="121"/>
      <c r="M217" s="107" t="s">
        <v>335</v>
      </c>
    </row>
    <row r="218" ht="15.75">
      <c r="A218" s="121"/>
    </row>
    <row r="219" ht="15.75">
      <c r="A219" s="121"/>
    </row>
    <row r="220" ht="15.75">
      <c r="A220" s="121"/>
    </row>
    <row r="221" ht="15.75">
      <c r="A221" s="121"/>
    </row>
    <row r="222" spans="1:2" ht="15.75">
      <c r="A222" s="121" t="s">
        <v>88</v>
      </c>
      <c r="B222" s="121" t="s">
        <v>329</v>
      </c>
    </row>
    <row r="223" ht="15.75">
      <c r="A223" s="121"/>
    </row>
    <row r="224" spans="1:3" ht="15.75">
      <c r="A224" s="121"/>
      <c r="B224" s="159" t="s">
        <v>332</v>
      </c>
      <c r="C224" s="107" t="s">
        <v>331</v>
      </c>
    </row>
    <row r="225" ht="15.75">
      <c r="A225" s="121"/>
    </row>
    <row r="226" ht="15.75">
      <c r="A226" s="121"/>
    </row>
    <row r="227" ht="15.75">
      <c r="A227" s="121"/>
    </row>
    <row r="228" ht="15.75">
      <c r="A228" s="121"/>
    </row>
    <row r="229" ht="15.75">
      <c r="A229" s="121"/>
    </row>
    <row r="230" ht="15.75">
      <c r="A230" s="121"/>
    </row>
    <row r="231" ht="15.75">
      <c r="A231" s="121"/>
    </row>
    <row r="232" ht="15.75">
      <c r="A232" s="121"/>
    </row>
    <row r="233" spans="1:3" ht="15.75">
      <c r="A233" s="121" t="s">
        <v>89</v>
      </c>
      <c r="B233" s="121" t="s">
        <v>224</v>
      </c>
      <c r="C233" s="121"/>
    </row>
    <row r="234" ht="15.75">
      <c r="A234" s="121"/>
    </row>
    <row r="235" spans="1:3" ht="15.75">
      <c r="A235" s="121"/>
      <c r="B235" s="107" t="s">
        <v>12</v>
      </c>
      <c r="C235" s="107" t="s">
        <v>324</v>
      </c>
    </row>
    <row r="236" ht="15.75">
      <c r="A236" s="121"/>
    </row>
    <row r="237" spans="1:7" ht="15.75">
      <c r="A237" s="121"/>
      <c r="D237" s="108" t="s">
        <v>2</v>
      </c>
      <c r="E237" s="253"/>
      <c r="F237" s="253"/>
      <c r="G237" s="254" t="s">
        <v>2</v>
      </c>
    </row>
    <row r="238" spans="1:7" ht="15.75">
      <c r="A238" s="121"/>
      <c r="C238" s="107" t="s">
        <v>212</v>
      </c>
      <c r="D238" s="107">
        <v>105106</v>
      </c>
      <c r="E238" s="327"/>
      <c r="F238" s="327"/>
      <c r="G238" s="327"/>
    </row>
    <row r="239" spans="1:7" ht="15.75">
      <c r="A239" s="121"/>
      <c r="C239" s="107" t="s">
        <v>213</v>
      </c>
      <c r="D239" s="216">
        <v>4698</v>
      </c>
      <c r="E239" s="283"/>
      <c r="F239" s="283"/>
      <c r="G239" s="255">
        <f>+D239+D238</f>
        <v>109804</v>
      </c>
    </row>
    <row r="240" spans="1:7" ht="15.75">
      <c r="A240" s="121"/>
      <c r="E240" s="256"/>
      <c r="F240" s="256"/>
      <c r="G240" s="114"/>
    </row>
    <row r="241" spans="1:7" ht="15.75">
      <c r="A241" s="121"/>
      <c r="C241" s="107" t="s">
        <v>214</v>
      </c>
      <c r="E241" s="256"/>
      <c r="F241" s="256"/>
      <c r="G241" s="255">
        <v>688280</v>
      </c>
    </row>
    <row r="242" spans="1:7" ht="16.5" thickBot="1">
      <c r="A242" s="121"/>
      <c r="E242" s="256"/>
      <c r="F242" s="256"/>
      <c r="G242" s="257">
        <f>+G241+G239</f>
        <v>798084</v>
      </c>
    </row>
    <row r="243" ht="16.5" thickTop="1">
      <c r="A243" s="121"/>
    </row>
    <row r="244" ht="15.75">
      <c r="A244" s="121"/>
    </row>
    <row r="245" spans="1:9" ht="15.75">
      <c r="A245" s="121"/>
      <c r="E245" s="108"/>
      <c r="G245" s="108"/>
      <c r="I245" s="108" t="s">
        <v>2</v>
      </c>
    </row>
    <row r="246" spans="1:9" ht="15.75">
      <c r="A246" s="121"/>
      <c r="D246" s="258"/>
      <c r="E246" s="108"/>
      <c r="G246" s="258" t="s">
        <v>216</v>
      </c>
      <c r="I246" s="108" t="s">
        <v>215</v>
      </c>
    </row>
    <row r="247" ht="7.5" customHeight="1">
      <c r="A247" s="121"/>
    </row>
    <row r="248" spans="1:3" ht="15.75">
      <c r="A248" s="121"/>
      <c r="C248" s="107" t="s">
        <v>217</v>
      </c>
    </row>
    <row r="249" spans="1:3" ht="15.75">
      <c r="A249" s="121"/>
      <c r="C249" s="107" t="s">
        <v>218</v>
      </c>
    </row>
    <row r="250" ht="7.5" customHeight="1">
      <c r="A250" s="121"/>
    </row>
    <row r="251" spans="1:9" ht="15.75">
      <c r="A251" s="121"/>
      <c r="C251" s="107" t="s">
        <v>274</v>
      </c>
      <c r="E251" s="114" t="s">
        <v>221</v>
      </c>
      <c r="G251" s="107">
        <v>215187</v>
      </c>
      <c r="I251" s="107">
        <v>626195</v>
      </c>
    </row>
    <row r="252" spans="1:9" ht="15.75">
      <c r="A252" s="121"/>
      <c r="C252" s="107" t="s">
        <v>288</v>
      </c>
      <c r="E252" s="114" t="s">
        <v>289</v>
      </c>
      <c r="G252" s="107">
        <v>2823</v>
      </c>
      <c r="I252" s="107">
        <v>18686</v>
      </c>
    </row>
    <row r="253" spans="1:9" ht="15.75">
      <c r="A253" s="121"/>
      <c r="C253" s="107" t="s">
        <v>219</v>
      </c>
      <c r="E253" s="114" t="s">
        <v>222</v>
      </c>
      <c r="G253" s="107">
        <v>141027</v>
      </c>
      <c r="I253" s="107">
        <v>59894</v>
      </c>
    </row>
    <row r="254" spans="1:9" ht="15.75">
      <c r="A254" s="121"/>
      <c r="C254" s="107" t="s">
        <v>220</v>
      </c>
      <c r="E254" s="114" t="s">
        <v>223</v>
      </c>
      <c r="G254" s="107">
        <v>2547</v>
      </c>
      <c r="I254" s="107">
        <v>5833</v>
      </c>
    </row>
    <row r="255" spans="1:9" ht="15.75">
      <c r="A255" s="121"/>
      <c r="C255" s="107" t="s">
        <v>231</v>
      </c>
      <c r="E255" s="114" t="s">
        <v>232</v>
      </c>
      <c r="G255" s="107">
        <v>138124</v>
      </c>
      <c r="I255" s="107">
        <v>4075</v>
      </c>
    </row>
    <row r="256" spans="1:9" ht="16.5" thickBot="1">
      <c r="A256" s="121"/>
      <c r="I256" s="252">
        <f>SUM(I251:I255)</f>
        <v>714683</v>
      </c>
    </row>
    <row r="257" ht="16.5" thickTop="1">
      <c r="A257" s="121"/>
    </row>
    <row r="258" ht="15.75">
      <c r="A258" s="121"/>
    </row>
    <row r="259" spans="1:2" ht="15.75">
      <c r="A259" s="121"/>
      <c r="B259" s="107" t="s">
        <v>13</v>
      </c>
    </row>
    <row r="260" ht="15.75">
      <c r="A260" s="121"/>
    </row>
    <row r="261" spans="1:7" ht="15.75">
      <c r="A261" s="121"/>
      <c r="G261" s="108" t="s">
        <v>2</v>
      </c>
    </row>
    <row r="262" spans="1:7" ht="15.75">
      <c r="A262" s="121"/>
      <c r="C262" s="107" t="s">
        <v>299</v>
      </c>
      <c r="G262" s="107">
        <v>112160</v>
      </c>
    </row>
    <row r="263" spans="1:7" ht="15.75">
      <c r="A263" s="121"/>
      <c r="C263" s="107" t="s">
        <v>300</v>
      </c>
      <c r="G263" s="107">
        <v>26955</v>
      </c>
    </row>
    <row r="264" spans="1:7" ht="16.5" thickBot="1">
      <c r="A264" s="121"/>
      <c r="G264" s="252">
        <f>+G263+G262</f>
        <v>139115</v>
      </c>
    </row>
    <row r="265" ht="16.5" thickTop="1">
      <c r="A265" s="121"/>
    </row>
    <row r="266" ht="15.75">
      <c r="A266" s="121"/>
    </row>
    <row r="267" spans="1:3" ht="15.75">
      <c r="A267" s="121" t="s">
        <v>225</v>
      </c>
      <c r="B267" s="121" t="s">
        <v>226</v>
      </c>
      <c r="C267" s="121"/>
    </row>
    <row r="268" ht="15.75">
      <c r="A268" s="121"/>
    </row>
    <row r="269" ht="15.75">
      <c r="A269" s="121"/>
    </row>
    <row r="270" ht="15.75">
      <c r="A270" s="121"/>
    </row>
    <row r="271" ht="15.75">
      <c r="A271" s="121"/>
    </row>
    <row r="272" ht="15.75">
      <c r="A272" s="121"/>
    </row>
    <row r="273" spans="1:3" ht="15.75">
      <c r="A273" s="121" t="s">
        <v>90</v>
      </c>
      <c r="B273" s="121" t="s">
        <v>227</v>
      </c>
      <c r="C273" s="121"/>
    </row>
    <row r="274" ht="15.75">
      <c r="A274" s="121"/>
    </row>
    <row r="275" ht="15.75">
      <c r="A275" s="121"/>
    </row>
    <row r="276" ht="15.75">
      <c r="A276" s="121"/>
    </row>
    <row r="277" ht="15.75">
      <c r="A277" s="121"/>
    </row>
    <row r="278" ht="15.75">
      <c r="A278" s="121"/>
    </row>
    <row r="279" spans="1:2" ht="15.75">
      <c r="A279" s="121" t="s">
        <v>276</v>
      </c>
      <c r="B279" s="121" t="s">
        <v>95</v>
      </c>
    </row>
    <row r="280" spans="1:2" ht="15.75">
      <c r="A280" s="121"/>
      <c r="B280" s="121"/>
    </row>
    <row r="281" spans="1:2" ht="15.75">
      <c r="A281" s="121"/>
      <c r="B281" s="115" t="s">
        <v>93</v>
      </c>
    </row>
    <row r="282" spans="1:2" ht="15.75">
      <c r="A282" s="121"/>
      <c r="B282" s="115"/>
    </row>
    <row r="283" ht="15.75">
      <c r="A283" s="121"/>
    </row>
    <row r="284" ht="15.75">
      <c r="A284" s="121"/>
    </row>
    <row r="285" ht="15.75">
      <c r="A285" s="121"/>
    </row>
    <row r="286" ht="15.75">
      <c r="A286" s="121"/>
    </row>
    <row r="287" ht="7.5" customHeight="1">
      <c r="A287" s="121"/>
    </row>
    <row r="288" spans="1:11" ht="15.75">
      <c r="A288" s="121"/>
      <c r="G288" s="326" t="s">
        <v>322</v>
      </c>
      <c r="H288" s="326"/>
      <c r="I288" s="108"/>
      <c r="J288" s="326" t="s">
        <v>322</v>
      </c>
      <c r="K288" s="326"/>
    </row>
    <row r="289" spans="1:11" ht="15.75">
      <c r="A289" s="121"/>
      <c r="G289" s="326" t="s">
        <v>323</v>
      </c>
      <c r="H289" s="326"/>
      <c r="I289" s="108"/>
      <c r="J289" s="326" t="s">
        <v>323</v>
      </c>
      <c r="K289" s="326"/>
    </row>
    <row r="290" spans="1:11" ht="15.75">
      <c r="A290" s="121"/>
      <c r="B290" s="115"/>
      <c r="G290" s="328" t="s">
        <v>304</v>
      </c>
      <c r="H290" s="326"/>
      <c r="I290" s="108"/>
      <c r="J290" s="326" t="s">
        <v>54</v>
      </c>
      <c r="K290" s="326"/>
    </row>
    <row r="291" spans="1:9" ht="15.75">
      <c r="A291" s="121"/>
      <c r="I291" s="114"/>
    </row>
    <row r="292" spans="1:11" ht="16.5" thickBot="1">
      <c r="A292" s="121"/>
      <c r="B292" s="107" t="s">
        <v>296</v>
      </c>
      <c r="G292" s="289">
        <f>+'P&amp;L'!I39</f>
        <v>120714</v>
      </c>
      <c r="I292" s="144"/>
      <c r="J292" s="218">
        <f>+'P&amp;L'!K39</f>
        <v>54645</v>
      </c>
      <c r="K292" s="144"/>
    </row>
    <row r="293" spans="1:11" ht="16.5" thickTop="1">
      <c r="A293" s="121"/>
      <c r="I293" s="140"/>
      <c r="K293" s="140"/>
    </row>
    <row r="294" spans="1:10" ht="16.5" thickBot="1">
      <c r="A294" s="121"/>
      <c r="B294" s="107" t="s">
        <v>275</v>
      </c>
      <c r="C294" s="150"/>
      <c r="G294" s="220">
        <v>1213824</v>
      </c>
      <c r="I294" s="140"/>
      <c r="J294" s="220">
        <v>1194078</v>
      </c>
    </row>
    <row r="295" spans="1:9" ht="9.75" customHeight="1" thickTop="1">
      <c r="A295" s="121"/>
      <c r="I295" s="140"/>
    </row>
    <row r="296" spans="1:9" ht="9" customHeight="1">
      <c r="A296" s="121"/>
      <c r="I296" s="140"/>
    </row>
    <row r="297" spans="1:11" ht="16.5" thickBot="1">
      <c r="A297" s="121"/>
      <c r="B297" s="107" t="s">
        <v>294</v>
      </c>
      <c r="G297" s="290">
        <f>+G292/G294*100</f>
        <v>9.944934356216386</v>
      </c>
      <c r="I297" s="222"/>
      <c r="J297" s="221">
        <f>+J292/J294*100</f>
        <v>4.576334209323009</v>
      </c>
      <c r="K297" s="144"/>
    </row>
    <row r="298" spans="1:11" ht="16.5" thickTop="1">
      <c r="A298" s="121"/>
      <c r="I298" s="122"/>
      <c r="J298" s="122"/>
      <c r="K298" s="122"/>
    </row>
    <row r="299" spans="1:11" ht="15.75">
      <c r="A299" s="121"/>
      <c r="B299" s="121"/>
      <c r="C299" s="121"/>
      <c r="D299" s="121"/>
      <c r="J299" s="122"/>
      <c r="K299" s="122"/>
    </row>
    <row r="300" spans="1:11" ht="15.75">
      <c r="A300" s="121"/>
      <c r="B300" s="115" t="s">
        <v>94</v>
      </c>
      <c r="J300" s="122"/>
      <c r="K300" s="122"/>
    </row>
    <row r="301" ht="15.75">
      <c r="A301" s="121"/>
    </row>
    <row r="302" ht="15.75">
      <c r="A302" s="121"/>
    </row>
    <row r="303" ht="15.75">
      <c r="A303" s="121"/>
    </row>
    <row r="304" ht="15.75">
      <c r="A304" s="121"/>
    </row>
    <row r="305" ht="15.75">
      <c r="A305" s="121"/>
    </row>
    <row r="306" spans="1:11" ht="15.75">
      <c r="A306" s="121"/>
      <c r="G306" s="326" t="s">
        <v>322</v>
      </c>
      <c r="H306" s="326"/>
      <c r="I306" s="108"/>
      <c r="J306" s="326" t="s">
        <v>322</v>
      </c>
      <c r="K306" s="326"/>
    </row>
    <row r="307" spans="1:11" ht="15.75">
      <c r="A307" s="121"/>
      <c r="G307" s="326" t="s">
        <v>323</v>
      </c>
      <c r="H307" s="326"/>
      <c r="I307" s="108"/>
      <c r="J307" s="326" t="s">
        <v>323</v>
      </c>
      <c r="K307" s="326"/>
    </row>
    <row r="308" spans="1:11" ht="15.75">
      <c r="A308" s="121"/>
      <c r="G308" s="326" t="s">
        <v>304</v>
      </c>
      <c r="H308" s="326"/>
      <c r="I308" s="108"/>
      <c r="J308" s="108" t="s">
        <v>54</v>
      </c>
      <c r="K308" s="108"/>
    </row>
    <row r="309" spans="1:11" ht="15.75">
      <c r="A309" s="121"/>
      <c r="K309" s="140"/>
    </row>
    <row r="310" spans="1:10" ht="16.5" thickBot="1">
      <c r="A310" s="121"/>
      <c r="B310" s="107" t="s">
        <v>296</v>
      </c>
      <c r="G310" s="289">
        <f>+'P&amp;L'!I39</f>
        <v>120714</v>
      </c>
      <c r="H310" s="220"/>
      <c r="I310" s="144"/>
      <c r="J310" s="268">
        <f>+'P&amp;L'!K39</f>
        <v>54645</v>
      </c>
    </row>
    <row r="311" spans="1:11" ht="16.5" thickTop="1">
      <c r="A311" s="121"/>
      <c r="I311" s="140"/>
      <c r="K311" s="140"/>
    </row>
    <row r="312" spans="1:9" ht="15.75">
      <c r="A312" s="121"/>
      <c r="B312" s="107" t="s">
        <v>91</v>
      </c>
      <c r="I312" s="140"/>
    </row>
    <row r="313" spans="1:11" ht="15.75">
      <c r="A313" s="121"/>
      <c r="B313" s="107" t="s">
        <v>92</v>
      </c>
      <c r="G313" s="107">
        <f>+G294</f>
        <v>1213824</v>
      </c>
      <c r="I313" s="144"/>
      <c r="J313" s="269">
        <v>1194078</v>
      </c>
      <c r="K313" s="144"/>
    </row>
    <row r="314" spans="1:11" ht="15.75">
      <c r="A314" s="121"/>
      <c r="I314" s="144"/>
      <c r="J314" s="269"/>
      <c r="K314" s="144"/>
    </row>
    <row r="315" spans="1:10" ht="15.75">
      <c r="A315" s="121"/>
      <c r="B315" s="107" t="s">
        <v>278</v>
      </c>
      <c r="G315" s="107">
        <v>22297</v>
      </c>
      <c r="I315" s="140"/>
      <c r="J315" s="91">
        <v>0</v>
      </c>
    </row>
    <row r="316" spans="1:10" ht="15.75">
      <c r="A316" s="121"/>
      <c r="G316" s="216"/>
      <c r="H316" s="216"/>
      <c r="I316" s="140"/>
      <c r="J316" s="216"/>
    </row>
    <row r="317" spans="1:10" ht="15.75">
      <c r="A317" s="121"/>
      <c r="B317" s="107" t="s">
        <v>96</v>
      </c>
      <c r="G317" s="140"/>
      <c r="H317" s="140"/>
      <c r="I317" s="140"/>
      <c r="J317" s="269"/>
    </row>
    <row r="318" spans="1:10" ht="16.5" thickBot="1">
      <c r="A318" s="121"/>
      <c r="B318" s="107" t="s">
        <v>97</v>
      </c>
      <c r="G318" s="220">
        <f>+G315+G313</f>
        <v>1236121</v>
      </c>
      <c r="H318" s="220"/>
      <c r="I318" s="140"/>
      <c r="J318" s="220">
        <f>SUM(J313:J315)</f>
        <v>1194078</v>
      </c>
    </row>
    <row r="319" spans="1:10" ht="16.5" thickTop="1">
      <c r="A319" s="121"/>
      <c r="J319" s="269"/>
    </row>
    <row r="320" spans="1:10" ht="15.75">
      <c r="A320" s="121"/>
      <c r="J320" s="269"/>
    </row>
    <row r="321" spans="1:11" ht="16.5" thickBot="1">
      <c r="A321" s="121"/>
      <c r="B321" s="107" t="s">
        <v>295</v>
      </c>
      <c r="G321" s="291">
        <f>+G310/G318*100</f>
        <v>9.765548841901401</v>
      </c>
      <c r="H321" s="220"/>
      <c r="I321" s="222"/>
      <c r="J321" s="281">
        <f>+J310/J318*100</f>
        <v>4.576334209323009</v>
      </c>
      <c r="K321" s="223"/>
    </row>
    <row r="322" spans="1:11" ht="16.5" thickTop="1">
      <c r="A322" s="121"/>
      <c r="I322" s="122"/>
      <c r="K322" s="122"/>
    </row>
    <row r="323" ht="15.75">
      <c r="A323" s="121"/>
    </row>
    <row r="324" ht="15.75">
      <c r="A324" s="121"/>
    </row>
    <row r="325" ht="15.75">
      <c r="A325" s="121"/>
    </row>
    <row r="326" spans="1:2" ht="15.75">
      <c r="A326" s="121"/>
      <c r="B326" s="107" t="s">
        <v>261</v>
      </c>
    </row>
    <row r="327" ht="15.75">
      <c r="A327" s="121"/>
    </row>
    <row r="328" ht="15.75">
      <c r="A328" s="121"/>
    </row>
    <row r="329" ht="15.75">
      <c r="A329" s="121"/>
    </row>
    <row r="330" spans="1:2" ht="15.75">
      <c r="A330" s="121"/>
      <c r="B330" s="107" t="s">
        <v>262</v>
      </c>
    </row>
    <row r="331" spans="1:2" ht="15.75">
      <c r="A331" s="121"/>
      <c r="B331" s="107" t="s">
        <v>263</v>
      </c>
    </row>
    <row r="332" ht="15.75">
      <c r="A332" s="121"/>
    </row>
    <row r="333" spans="1:2" ht="15.75">
      <c r="A333" s="121"/>
      <c r="B333" s="107" t="s">
        <v>264</v>
      </c>
    </row>
    <row r="334" spans="1:2" ht="15.75">
      <c r="A334" s="121"/>
      <c r="B334" s="159" t="s">
        <v>338</v>
      </c>
    </row>
    <row r="335" ht="15.75">
      <c r="A335" s="121"/>
    </row>
    <row r="336" ht="15.75">
      <c r="A336" s="121"/>
    </row>
    <row r="337" ht="15.75">
      <c r="A337" s="121"/>
    </row>
    <row r="338" ht="15.75">
      <c r="A338" s="121"/>
    </row>
    <row r="339" ht="15.75">
      <c r="A339" s="121"/>
    </row>
    <row r="340" ht="15.75">
      <c r="A340" s="121"/>
    </row>
    <row r="341" ht="15.75">
      <c r="A341" s="121"/>
    </row>
    <row r="342" ht="15.75">
      <c r="A342" s="121"/>
    </row>
    <row r="343" ht="15.75">
      <c r="A343" s="121"/>
    </row>
    <row r="344" ht="15.75">
      <c r="A344" s="121"/>
    </row>
    <row r="345" ht="15.75">
      <c r="A345" s="121"/>
    </row>
    <row r="346" ht="15.75">
      <c r="A346" s="121"/>
    </row>
    <row r="347" ht="15.75">
      <c r="A347" s="121"/>
    </row>
    <row r="348" ht="15.75">
      <c r="A348" s="121"/>
    </row>
    <row r="349" ht="15.75">
      <c r="A349" s="121"/>
    </row>
    <row r="350" ht="15.75">
      <c r="A350" s="121"/>
    </row>
    <row r="351" ht="15.75">
      <c r="A351" s="121"/>
    </row>
    <row r="352" ht="15.75">
      <c r="A352" s="121"/>
    </row>
    <row r="353" ht="15.75">
      <c r="A353" s="121"/>
    </row>
    <row r="354" ht="15.75">
      <c r="A354" s="121"/>
    </row>
    <row r="355" ht="15.75">
      <c r="A355" s="121"/>
    </row>
    <row r="356" ht="15.75">
      <c r="A356" s="121"/>
    </row>
    <row r="357" ht="15.75">
      <c r="A357" s="121"/>
    </row>
    <row r="358" ht="15.75">
      <c r="A358" s="121"/>
    </row>
    <row r="359" ht="15.75">
      <c r="A359" s="121"/>
    </row>
    <row r="360" ht="15.75">
      <c r="A360" s="121"/>
    </row>
    <row r="361" ht="15.75">
      <c r="A361" s="121"/>
    </row>
    <row r="362" ht="15.75">
      <c r="A362" s="121"/>
    </row>
    <row r="363" ht="15.75">
      <c r="A363" s="121"/>
    </row>
    <row r="364" ht="15.75">
      <c r="A364" s="121"/>
    </row>
    <row r="365" ht="15.75">
      <c r="A365" s="121"/>
    </row>
    <row r="366" ht="15.75">
      <c r="A366" s="121"/>
    </row>
    <row r="367" ht="15.75">
      <c r="A367" s="121"/>
    </row>
    <row r="368" ht="15.75">
      <c r="A368" s="121"/>
    </row>
    <row r="369" ht="15.75">
      <c r="A369" s="121"/>
    </row>
    <row r="370" ht="15.75">
      <c r="A370" s="121"/>
    </row>
    <row r="371" ht="15.75">
      <c r="A371" s="121"/>
    </row>
  </sheetData>
  <sheetProtection/>
  <mergeCells count="14">
    <mergeCell ref="G308:H308"/>
    <mergeCell ref="G289:H289"/>
    <mergeCell ref="G290:H290"/>
    <mergeCell ref="G306:H306"/>
    <mergeCell ref="J307:K307"/>
    <mergeCell ref="D38:E38"/>
    <mergeCell ref="D37:E37"/>
    <mergeCell ref="G307:H307"/>
    <mergeCell ref="G288:H288"/>
    <mergeCell ref="E238:G238"/>
    <mergeCell ref="J306:K306"/>
    <mergeCell ref="J288:K288"/>
    <mergeCell ref="J289:K289"/>
    <mergeCell ref="J290:K290"/>
  </mergeCells>
  <printOptions/>
  <pageMargins left="0.5" right="0.49" top="0.4" bottom="0.3" header="0.43" footer="0.27"/>
  <pageSetup firstPageNumber="10" useFirstPageNumber="1" horizontalDpi="600" verticalDpi="600" orientation="portrait" paperSize="9" scale="86" r:id="rId2"/>
  <headerFooter alignWithMargins="0">
    <oddHeader>&amp;R&amp;"Arial,Bold"
</oddHeader>
    <oddFooter>&amp;C&amp;"Times New Roman,Regular"&amp;12&amp;P</oddFooter>
  </headerFooter>
  <rowBreaks count="7" manualBreakCount="7">
    <brk id="61" max="255" man="1"/>
    <brk id="111" max="255" man="1"/>
    <brk id="163" max="10" man="1"/>
    <brk id="220" max="10" man="1"/>
    <brk id="277" max="10" man="1"/>
    <brk id="335" max="10" man="1"/>
    <brk id="363"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3:U33"/>
  <sheetViews>
    <sheetView showGridLines="0" zoomScale="75" zoomScaleNormal="75" zoomScalePageLayoutView="0" workbookViewId="0" topLeftCell="A7">
      <pane xSplit="3" ySplit="9" topLeftCell="E16" activePane="bottomRight" state="frozen"/>
      <selection pane="topLeft" activeCell="A7" sqref="A7"/>
      <selection pane="topRight" activeCell="D7" sqref="D7"/>
      <selection pane="bottomLeft" activeCell="A16" sqref="A16"/>
      <selection pane="bottomRight" activeCell="J17" sqref="J17"/>
    </sheetView>
  </sheetViews>
  <sheetFormatPr defaultColWidth="9.140625" defaultRowHeight="12.75"/>
  <cols>
    <col min="1" max="1" width="2.421875" style="2" customWidth="1"/>
    <col min="2" max="2" width="3.00390625" style="43" customWidth="1"/>
    <col min="3" max="3" width="35.00390625" style="2" customWidth="1"/>
    <col min="4" max="4" width="12.57421875" style="2" customWidth="1"/>
    <col min="5" max="5" width="9.421875" style="2" bestFit="1" customWidth="1"/>
    <col min="6" max="6" width="13.421875" style="2" customWidth="1"/>
    <col min="7" max="7" width="9.421875" style="2" bestFit="1" customWidth="1"/>
    <col min="8" max="8" width="12.57421875" style="2" customWidth="1"/>
    <col min="9" max="9" width="8.57421875" style="2" customWidth="1"/>
    <col min="10" max="10" width="9.57421875" style="2" customWidth="1"/>
    <col min="11" max="11" width="8.421875" style="2" customWidth="1"/>
    <col min="12" max="12" width="9.140625" style="2" customWidth="1"/>
    <col min="13" max="13" width="8.421875" style="2" bestFit="1" customWidth="1"/>
    <col min="14" max="15" width="8.8515625" style="2" customWidth="1"/>
    <col min="16" max="17" width="8.57421875" style="6" customWidth="1"/>
    <col min="18" max="18" width="7.57421875" style="6" customWidth="1"/>
    <col min="19" max="19" width="7.57421875" style="2" customWidth="1"/>
    <col min="20" max="20" width="8.421875" style="2" customWidth="1"/>
    <col min="21" max="21" width="9.140625" style="2" bestFit="1" customWidth="1"/>
    <col min="22" max="16384" width="9.140625" style="2" customWidth="1"/>
  </cols>
  <sheetData>
    <row r="3" spans="3:12" ht="15.75">
      <c r="C3" s="2" t="s">
        <v>17</v>
      </c>
      <c r="D3" s="1" t="s">
        <v>8</v>
      </c>
      <c r="L3" s="1"/>
    </row>
    <row r="4" ht="5.25" customHeight="1"/>
    <row r="5" spans="3:12" ht="15.75">
      <c r="C5" s="2" t="s">
        <v>18</v>
      </c>
      <c r="D5" s="1" t="s">
        <v>35</v>
      </c>
      <c r="L5" s="1"/>
    </row>
    <row r="6" ht="5.25" customHeight="1"/>
    <row r="7" spans="3:4" ht="15.75">
      <c r="C7" s="2" t="s">
        <v>46</v>
      </c>
      <c r="D7" s="1" t="s">
        <v>47</v>
      </c>
    </row>
    <row r="9" spans="3:21" ht="17.25" customHeight="1">
      <c r="C9" s="47" t="s">
        <v>34</v>
      </c>
      <c r="D9" s="47"/>
      <c r="E9" s="47"/>
      <c r="F9" s="47"/>
      <c r="G9" s="47"/>
      <c r="H9" s="7"/>
      <c r="I9" s="7"/>
      <c r="J9" s="7"/>
      <c r="K9" s="7"/>
      <c r="L9" s="7"/>
      <c r="M9" s="7"/>
      <c r="N9" s="7"/>
      <c r="O9" s="7"/>
      <c r="P9" s="48"/>
      <c r="Q9" s="48"/>
      <c r="R9" s="48"/>
      <c r="S9" s="7"/>
      <c r="T9" s="7"/>
      <c r="U9" s="7"/>
    </row>
    <row r="10" spans="3:21" ht="15.75">
      <c r="C10" s="9"/>
      <c r="D10" s="9"/>
      <c r="E10" s="9"/>
      <c r="F10" s="9"/>
      <c r="G10" s="9"/>
      <c r="H10" s="9"/>
      <c r="I10" s="9"/>
      <c r="J10" s="9"/>
      <c r="K10" s="9"/>
      <c r="L10" s="9"/>
      <c r="M10" s="9"/>
      <c r="N10" s="9"/>
      <c r="O10" s="9"/>
      <c r="P10" s="10"/>
      <c r="Q10" s="10"/>
      <c r="R10" s="10"/>
      <c r="S10" s="9"/>
      <c r="T10" s="9"/>
      <c r="U10" s="9"/>
    </row>
    <row r="11" spans="2:21" s="1" customFormat="1" ht="27" customHeight="1">
      <c r="B11" s="84"/>
      <c r="C11" s="85"/>
      <c r="D11" s="333" t="s">
        <v>19</v>
      </c>
      <c r="E11" s="334"/>
      <c r="F11" s="334"/>
      <c r="G11" s="334"/>
      <c r="H11" s="334"/>
      <c r="I11" s="335"/>
      <c r="J11" s="86" t="s">
        <v>20</v>
      </c>
      <c r="K11" s="86"/>
      <c r="L11" s="86"/>
      <c r="M11" s="86"/>
      <c r="N11" s="86"/>
      <c r="O11" s="87"/>
      <c r="P11" s="88" t="s">
        <v>21</v>
      </c>
      <c r="Q11" s="88"/>
      <c r="R11" s="88"/>
      <c r="S11" s="86"/>
      <c r="T11" s="86"/>
      <c r="U11" s="87"/>
    </row>
    <row r="12" spans="3:21" ht="21" customHeight="1">
      <c r="C12" s="11"/>
      <c r="D12" s="329">
        <v>38990</v>
      </c>
      <c r="E12" s="330"/>
      <c r="F12" s="331">
        <v>38807</v>
      </c>
      <c r="G12" s="332"/>
      <c r="H12" s="92" t="s">
        <v>43</v>
      </c>
      <c r="I12" s="13"/>
      <c r="J12" s="17">
        <f>D12</f>
        <v>38990</v>
      </c>
      <c r="K12" s="18"/>
      <c r="L12" s="15">
        <v>38625</v>
      </c>
      <c r="M12" s="16"/>
      <c r="N12" s="14" t="s">
        <v>38</v>
      </c>
      <c r="O12" s="16"/>
      <c r="P12" s="17">
        <f>J12</f>
        <v>38990</v>
      </c>
      <c r="Q12" s="18"/>
      <c r="R12" s="15">
        <f>L12</f>
        <v>38625</v>
      </c>
      <c r="S12" s="16"/>
      <c r="T12" s="12" t="str">
        <f>+N12</f>
        <v>Change 06/05</v>
      </c>
      <c r="U12" s="13"/>
    </row>
    <row r="13" spans="3:21" ht="14.25" customHeight="1">
      <c r="C13" s="21" t="s">
        <v>22</v>
      </c>
      <c r="D13" s="24"/>
      <c r="E13" s="24" t="s">
        <v>23</v>
      </c>
      <c r="F13" s="22"/>
      <c r="G13" s="22" t="s">
        <v>23</v>
      </c>
      <c r="H13" s="22"/>
      <c r="I13" s="22"/>
      <c r="J13" s="24"/>
      <c r="K13" s="24" t="s">
        <v>23</v>
      </c>
      <c r="L13" s="23"/>
      <c r="M13" s="23" t="s">
        <v>23</v>
      </c>
      <c r="N13" s="23"/>
      <c r="O13" s="23"/>
      <c r="P13" s="24"/>
      <c r="Q13" s="24" t="s">
        <v>23</v>
      </c>
      <c r="R13" s="23"/>
      <c r="S13" s="23" t="s">
        <v>23</v>
      </c>
      <c r="T13" s="22"/>
      <c r="U13" s="22"/>
    </row>
    <row r="14" spans="3:21" ht="14.25" customHeight="1">
      <c r="C14" s="21"/>
      <c r="D14" s="24" t="s">
        <v>24</v>
      </c>
      <c r="E14" s="24" t="s">
        <v>25</v>
      </c>
      <c r="F14" s="22" t="s">
        <v>24</v>
      </c>
      <c r="G14" s="22" t="s">
        <v>25</v>
      </c>
      <c r="H14" s="22" t="s">
        <v>24</v>
      </c>
      <c r="I14" s="22" t="s">
        <v>4</v>
      </c>
      <c r="J14" s="24" t="s">
        <v>24</v>
      </c>
      <c r="K14" s="24" t="s">
        <v>25</v>
      </c>
      <c r="L14" s="23" t="s">
        <v>24</v>
      </c>
      <c r="M14" s="23" t="s">
        <v>25</v>
      </c>
      <c r="N14" s="23" t="s">
        <v>24</v>
      </c>
      <c r="O14" s="23" t="s">
        <v>4</v>
      </c>
      <c r="P14" s="24" t="s">
        <v>24</v>
      </c>
      <c r="Q14" s="24" t="s">
        <v>25</v>
      </c>
      <c r="R14" s="23" t="s">
        <v>24</v>
      </c>
      <c r="S14" s="23" t="s">
        <v>25</v>
      </c>
      <c r="T14" s="22" t="s">
        <v>24</v>
      </c>
      <c r="U14" s="22" t="s">
        <v>4</v>
      </c>
    </row>
    <row r="15" spans="3:21" ht="17.25" customHeight="1">
      <c r="C15" s="25"/>
      <c r="D15" s="20"/>
      <c r="E15" s="20" t="s">
        <v>26</v>
      </c>
      <c r="F15" s="26"/>
      <c r="G15" s="26" t="s">
        <v>26</v>
      </c>
      <c r="H15" s="26"/>
      <c r="I15" s="19"/>
      <c r="J15" s="20"/>
      <c r="K15" s="20" t="s">
        <v>20</v>
      </c>
      <c r="L15" s="19"/>
      <c r="M15" s="19" t="s">
        <v>20</v>
      </c>
      <c r="N15" s="19"/>
      <c r="O15" s="19"/>
      <c r="P15" s="20"/>
      <c r="Q15" s="20" t="s">
        <v>21</v>
      </c>
      <c r="R15" s="19"/>
      <c r="S15" s="19" t="s">
        <v>21</v>
      </c>
      <c r="T15" s="26"/>
      <c r="U15" s="26"/>
    </row>
    <row r="16" spans="3:21" ht="8.25" customHeight="1">
      <c r="C16" s="11"/>
      <c r="D16" s="61"/>
      <c r="E16" s="61"/>
      <c r="F16" s="8"/>
      <c r="G16" s="8"/>
      <c r="H16" s="29"/>
      <c r="I16" s="37"/>
      <c r="J16" s="28"/>
      <c r="K16" s="28"/>
      <c r="L16" s="27"/>
      <c r="M16" s="27"/>
      <c r="N16" s="27"/>
      <c r="O16" s="31"/>
      <c r="P16" s="28"/>
      <c r="Q16" s="28"/>
      <c r="R16" s="27"/>
      <c r="S16" s="27"/>
      <c r="T16" s="29"/>
      <c r="U16" s="29"/>
    </row>
    <row r="17" spans="2:21" ht="23.25" customHeight="1">
      <c r="B17" s="44">
        <v>1</v>
      </c>
      <c r="C17" s="11" t="s">
        <v>27</v>
      </c>
      <c r="D17" s="65">
        <f>'BS'!D32/1000</f>
        <v>0</v>
      </c>
      <c r="E17" s="54">
        <f>ROUND(D17/$D$29*100,2)</f>
        <v>0</v>
      </c>
      <c r="F17" s="70">
        <f>'BS'!F32/1000</f>
        <v>0</v>
      </c>
      <c r="G17" s="51">
        <f>ROUND(F17/$F$29*100,2)</f>
        <v>0</v>
      </c>
      <c r="H17" s="77">
        <f>(D17-F17)</f>
        <v>0</v>
      </c>
      <c r="I17" s="56" t="e">
        <f>ROUND((H17/F17)*100,2)</f>
        <v>#DIV/0!</v>
      </c>
      <c r="J17" s="67" t="e">
        <f>#REF!/1000</f>
        <v>#REF!</v>
      </c>
      <c r="K17" s="97" t="s">
        <v>44</v>
      </c>
      <c r="L17" s="72" t="e">
        <f>#REF!/1000</f>
        <v>#REF!</v>
      </c>
      <c r="M17" s="51" t="e">
        <f>ROUND(+L17/$L$29*100,2)</f>
        <v>#REF!</v>
      </c>
      <c r="N17" s="72" t="e">
        <f>(J17-L17)</f>
        <v>#REF!</v>
      </c>
      <c r="O17" s="95" t="s">
        <v>50</v>
      </c>
      <c r="P17" s="67" t="e">
        <f>#REF!/1000</f>
        <v>#REF!</v>
      </c>
      <c r="Q17" s="97" t="s">
        <v>44</v>
      </c>
      <c r="R17" s="72" t="e">
        <f>#REF!/1000</f>
        <v>#REF!</v>
      </c>
      <c r="S17" s="51" t="e">
        <f>ROUND(+R17/$R$29*100,2)</f>
        <v>#REF!</v>
      </c>
      <c r="T17" s="77" t="e">
        <f>+P17-R17</f>
        <v>#REF!</v>
      </c>
      <c r="U17" s="98" t="s">
        <v>50</v>
      </c>
    </row>
    <row r="18" spans="2:21" ht="8.25" customHeight="1">
      <c r="B18" s="44"/>
      <c r="C18" s="11"/>
      <c r="D18" s="65"/>
      <c r="E18" s="54"/>
      <c r="F18" s="70"/>
      <c r="G18" s="51"/>
      <c r="H18" s="77"/>
      <c r="I18" s="56"/>
      <c r="J18" s="67"/>
      <c r="K18" s="54"/>
      <c r="L18" s="72"/>
      <c r="M18" s="51"/>
      <c r="N18" s="72"/>
      <c r="O18" s="51"/>
      <c r="P18" s="67"/>
      <c r="Q18" s="54"/>
      <c r="R18" s="72"/>
      <c r="S18" s="51"/>
      <c r="T18" s="77"/>
      <c r="U18" s="56"/>
    </row>
    <row r="19" spans="2:21" ht="23.25" customHeight="1">
      <c r="B19" s="44">
        <v>2</v>
      </c>
      <c r="C19" s="11" t="s">
        <v>32</v>
      </c>
      <c r="D19" s="65">
        <v>2261.334</v>
      </c>
      <c r="E19" s="54">
        <f>ROUND(D19/$D$29*100,2)</f>
        <v>99.19</v>
      </c>
      <c r="F19" s="70">
        <v>2336.641</v>
      </c>
      <c r="G19" s="51">
        <f>ROUND(F19/$F$29*100,2)</f>
        <v>99.37</v>
      </c>
      <c r="H19" s="77">
        <f>(D19-F19)</f>
        <v>-75.30700000000024</v>
      </c>
      <c r="I19" s="56">
        <f>ROUND((H19/F19)*100,2)</f>
        <v>-3.22</v>
      </c>
      <c r="J19" s="67">
        <v>-9.65</v>
      </c>
      <c r="K19" s="64" t="e">
        <f>ROUND(+J19/$J$29*100,2)</f>
        <v>#REF!</v>
      </c>
      <c r="L19" s="72">
        <v>-15.256</v>
      </c>
      <c r="M19" s="51" t="e">
        <f>ROUND(+L19/$L$29*100,2)</f>
        <v>#REF!</v>
      </c>
      <c r="N19" s="72">
        <f>(J19-L19)</f>
        <v>5.606</v>
      </c>
      <c r="O19" s="51">
        <f>ROUND((N19/L19)*100,2)</f>
        <v>-36.75</v>
      </c>
      <c r="P19" s="67">
        <v>-8.078</v>
      </c>
      <c r="Q19" s="54" t="e">
        <f>ROUND(+P19/$P$29*100,2)</f>
        <v>#REF!</v>
      </c>
      <c r="R19" s="72">
        <v>-16.659</v>
      </c>
      <c r="S19" s="51" t="e">
        <f>ROUND(+R19/$R$29*100,2)</f>
        <v>#REF!</v>
      </c>
      <c r="T19" s="77">
        <f>+P19-R19</f>
        <v>8.581</v>
      </c>
      <c r="U19" s="56">
        <f>ROUND(+T19/$R19*100,2)</f>
        <v>-51.51</v>
      </c>
    </row>
    <row r="20" spans="2:21" s="4" customFormat="1" ht="35.25" customHeight="1">
      <c r="B20" s="49" t="s">
        <v>31</v>
      </c>
      <c r="C20" s="50" t="s">
        <v>33</v>
      </c>
      <c r="D20" s="66">
        <v>2122.788</v>
      </c>
      <c r="E20" s="62">
        <f>ROUND(D20/$D$19*100,2)</f>
        <v>93.87</v>
      </c>
      <c r="F20" s="71">
        <v>2143.587</v>
      </c>
      <c r="G20" s="51">
        <f>ROUND(F20/$F$29*100,2)</f>
        <v>91.16</v>
      </c>
      <c r="H20" s="78">
        <f>(D20-F20)</f>
        <v>-20.798999999999978</v>
      </c>
      <c r="I20" s="56">
        <f>ROUND((H20/F20)*100,2)</f>
        <v>-0.97</v>
      </c>
      <c r="J20" s="75">
        <v>-11.78</v>
      </c>
      <c r="K20" s="97" t="s">
        <v>50</v>
      </c>
      <c r="L20" s="81">
        <v>-1.606</v>
      </c>
      <c r="M20" s="51">
        <f>ROUND(+L20/$L$19*100,2)</f>
        <v>10.53</v>
      </c>
      <c r="N20" s="81">
        <f>(J20-L20)</f>
        <v>-10.174</v>
      </c>
      <c r="O20" s="94" t="s">
        <v>44</v>
      </c>
      <c r="P20" s="75">
        <v>-9.089</v>
      </c>
      <c r="Q20" s="93" t="s">
        <v>44</v>
      </c>
      <c r="R20" s="81">
        <v>-1.37</v>
      </c>
      <c r="S20" s="51">
        <f>ROUND(+R20/$R$19*100,2)</f>
        <v>8.22</v>
      </c>
      <c r="T20" s="78">
        <f>+P20-R20</f>
        <v>-7.719</v>
      </c>
      <c r="U20" s="98" t="s">
        <v>44</v>
      </c>
    </row>
    <row r="21" spans="2:21" ht="8.25" customHeight="1">
      <c r="B21" s="44"/>
      <c r="C21" s="11"/>
      <c r="D21" s="65"/>
      <c r="E21" s="54"/>
      <c r="F21" s="70"/>
      <c r="G21" s="51"/>
      <c r="H21" s="77"/>
      <c r="I21" s="56"/>
      <c r="J21" s="67"/>
      <c r="K21" s="54"/>
      <c r="L21" s="72"/>
      <c r="M21" s="51"/>
      <c r="N21" s="72"/>
      <c r="O21" s="51"/>
      <c r="P21" s="67"/>
      <c r="Q21" s="54"/>
      <c r="R21" s="72"/>
      <c r="S21" s="51"/>
      <c r="T21" s="77"/>
      <c r="U21" s="56"/>
    </row>
    <row r="22" spans="2:21" ht="23.25" customHeight="1">
      <c r="B22" s="44">
        <v>3</v>
      </c>
      <c r="C22" s="11" t="s">
        <v>29</v>
      </c>
      <c r="D22" s="65">
        <v>17.33197723</v>
      </c>
      <c r="E22" s="54">
        <f>ROUND(D22/$D$29*100,2)</f>
        <v>0.76</v>
      </c>
      <c r="F22" s="70">
        <v>13.658188008000002</v>
      </c>
      <c r="G22" s="51">
        <f>ROUND(F22/$F$29*100,2)</f>
        <v>0.58</v>
      </c>
      <c r="H22" s="77">
        <f>D22-F22</f>
        <v>3.673789221999998</v>
      </c>
      <c r="I22" s="56">
        <f>ROUND((H22/F22)*100,2)</f>
        <v>26.9</v>
      </c>
      <c r="J22" s="67">
        <v>0.3105375699999996</v>
      </c>
      <c r="K22" s="54" t="e">
        <f>ROUND(+J22/$J$29*100,2)</f>
        <v>#REF!</v>
      </c>
      <c r="L22" s="72">
        <v>0.4695101299999999</v>
      </c>
      <c r="M22" s="51" t="e">
        <f>ROUND(+L22/$L$29*100,2)</f>
        <v>#REF!</v>
      </c>
      <c r="N22" s="72">
        <f>J22-L22</f>
        <v>-0.15897256000000032</v>
      </c>
      <c r="O22" s="51">
        <f>ROUND((N22/L22)*100,2)</f>
        <v>-33.86</v>
      </c>
      <c r="P22" s="67">
        <v>0.2235875699999996</v>
      </c>
      <c r="Q22" s="54" t="e">
        <f>ROUND(+P22/$P$29*100,2)</f>
        <v>#REF!</v>
      </c>
      <c r="R22" s="72">
        <v>0.3380481299999999</v>
      </c>
      <c r="S22" s="51" t="e">
        <f>ROUND(+R22/$R$29*100,2)</f>
        <v>#REF!</v>
      </c>
      <c r="T22" s="77">
        <f>P22-R22</f>
        <v>-0.1144605600000003</v>
      </c>
      <c r="U22" s="56">
        <f>ROUND(+T22/$R22*100,2)</f>
        <v>-33.86</v>
      </c>
    </row>
    <row r="23" spans="3:21" ht="13.5" customHeight="1">
      <c r="C23" s="11" t="s">
        <v>30</v>
      </c>
      <c r="D23" s="65"/>
      <c r="E23" s="54"/>
      <c r="F23" s="70"/>
      <c r="G23" s="51"/>
      <c r="H23" s="77"/>
      <c r="I23" s="56"/>
      <c r="J23" s="67"/>
      <c r="K23" s="54"/>
      <c r="L23" s="72"/>
      <c r="M23" s="51"/>
      <c r="N23" s="72"/>
      <c r="O23" s="51"/>
      <c r="P23" s="67"/>
      <c r="Q23" s="54"/>
      <c r="R23" s="72"/>
      <c r="S23" s="51"/>
      <c r="T23" s="77"/>
      <c r="U23" s="56"/>
    </row>
    <row r="24" spans="2:21" ht="8.25" customHeight="1">
      <c r="B24" s="44"/>
      <c r="C24" s="11" t="s">
        <v>6</v>
      </c>
      <c r="D24" s="67"/>
      <c r="E24" s="54"/>
      <c r="F24" s="72"/>
      <c r="G24" s="51"/>
      <c r="H24" s="77"/>
      <c r="I24" s="56"/>
      <c r="J24" s="67"/>
      <c r="K24" s="54"/>
      <c r="L24" s="72"/>
      <c r="M24" s="51"/>
      <c r="N24" s="72"/>
      <c r="O24" s="51"/>
      <c r="P24" s="67"/>
      <c r="Q24" s="54"/>
      <c r="R24" s="72"/>
      <c r="S24" s="51"/>
      <c r="T24" s="77"/>
      <c r="U24" s="56"/>
    </row>
    <row r="25" spans="2:21" s="6" customFormat="1" ht="21.75" customHeight="1">
      <c r="B25" s="45">
        <v>4</v>
      </c>
      <c r="C25" s="30" t="s">
        <v>28</v>
      </c>
      <c r="D25" s="65">
        <v>1.04629394</v>
      </c>
      <c r="E25" s="54">
        <f>ROUND(D25/$D$29*100,2)</f>
        <v>0.05</v>
      </c>
      <c r="F25" s="70">
        <v>1.06555794</v>
      </c>
      <c r="G25" s="51">
        <f>ROUND(F25/$F$29*100,2)</f>
        <v>0.05</v>
      </c>
      <c r="H25" s="77">
        <f>D25-F25</f>
        <v>-0.019263999999999948</v>
      </c>
      <c r="I25" s="56">
        <f>ROUND((H25/F25)*100,2)</f>
        <v>-1.81</v>
      </c>
      <c r="J25" s="68">
        <v>0.054130390000000014</v>
      </c>
      <c r="K25" s="54" t="e">
        <f>ROUND(+J25/$J$29*100,2)</f>
        <v>#REF!</v>
      </c>
      <c r="L25" s="72">
        <v>0.041674</v>
      </c>
      <c r="M25" s="51" t="e">
        <f>ROUND(+L25/$L$29*100,2)</f>
        <v>#REF!</v>
      </c>
      <c r="N25" s="72">
        <f>J25-L25</f>
        <v>0.012456390000000012</v>
      </c>
      <c r="O25" s="51">
        <f>ROUND((N25/L25)*100,2)</f>
        <v>29.89</v>
      </c>
      <c r="P25" s="68">
        <v>0.03855942000000001</v>
      </c>
      <c r="Q25" s="54" t="e">
        <f>ROUND(+P25/$P$29*100,2)</f>
        <v>#REF!</v>
      </c>
      <c r="R25" s="82">
        <v>0.028693</v>
      </c>
      <c r="S25" s="51" t="e">
        <f>ROUND(+R25/$R$29*100,2)</f>
        <v>#REF!</v>
      </c>
      <c r="T25" s="73">
        <f>(P25-R25)</f>
        <v>0.009866420000000011</v>
      </c>
      <c r="U25" s="56">
        <f>ROUND(+T25/$R25*100,2)</f>
        <v>34.39</v>
      </c>
    </row>
    <row r="26" spans="2:21" s="6" customFormat="1" ht="10.5" customHeight="1">
      <c r="B26" s="45"/>
      <c r="C26" s="30"/>
      <c r="D26" s="65"/>
      <c r="E26" s="54"/>
      <c r="F26" s="70"/>
      <c r="G26" s="51"/>
      <c r="H26" s="77"/>
      <c r="I26" s="56"/>
      <c r="J26" s="68"/>
      <c r="K26" s="54"/>
      <c r="L26" s="72"/>
      <c r="M26" s="51"/>
      <c r="N26" s="72"/>
      <c r="O26" s="51"/>
      <c r="P26" s="68"/>
      <c r="Q26" s="54"/>
      <c r="R26" s="82"/>
      <c r="S26" s="51"/>
      <c r="T26" s="73"/>
      <c r="U26" s="56"/>
    </row>
    <row r="27" spans="2:21" s="6" customFormat="1" ht="21.75" customHeight="1">
      <c r="B27" s="45">
        <v>5</v>
      </c>
      <c r="C27" s="30" t="s">
        <v>49</v>
      </c>
      <c r="D27" s="65">
        <v>5.49374788</v>
      </c>
      <c r="E27" s="54">
        <f>ROUND(D27/$D$29*100,2)</f>
        <v>0.24</v>
      </c>
      <c r="F27" s="70">
        <v>2.184129</v>
      </c>
      <c r="G27" s="51">
        <f>ROUND(F27/$F$29*100,2)</f>
        <v>0.09</v>
      </c>
      <c r="H27" s="77">
        <f>D27-F27</f>
        <v>3.30961888</v>
      </c>
      <c r="I27" s="56">
        <v>0</v>
      </c>
      <c r="J27" s="68">
        <v>-0.1276528299999996</v>
      </c>
      <c r="K27" s="54" t="e">
        <f>ROUND(+J27/$J$29*100,2)</f>
        <v>#REF!</v>
      </c>
      <c r="L27" s="72">
        <v>0</v>
      </c>
      <c r="M27" s="51" t="e">
        <f>ROUND(+L27/$L$29*100,2)</f>
        <v>#REF!</v>
      </c>
      <c r="N27" s="72">
        <f>J27-L27</f>
        <v>-0.1276528299999996</v>
      </c>
      <c r="O27" s="51">
        <v>0</v>
      </c>
      <c r="P27" s="68">
        <v>-0.1276528299999996</v>
      </c>
      <c r="Q27" s="54" t="e">
        <f>ROUND(+P27/$P$29*100,2)</f>
        <v>#REF!</v>
      </c>
      <c r="R27" s="82">
        <v>0</v>
      </c>
      <c r="S27" s="51" t="e">
        <f>ROUND(+R27/$R$29*100,2)</f>
        <v>#REF!</v>
      </c>
      <c r="T27" s="73">
        <f>(P27-R27)</f>
        <v>-0.1276528299999996</v>
      </c>
      <c r="U27" s="56">
        <v>0</v>
      </c>
    </row>
    <row r="28" spans="2:21" ht="12.75" customHeight="1">
      <c r="B28" s="45"/>
      <c r="C28" s="11"/>
      <c r="D28" s="68"/>
      <c r="E28" s="55"/>
      <c r="F28" s="73"/>
      <c r="G28" s="52"/>
      <c r="H28" s="73"/>
      <c r="I28" s="52"/>
      <c r="J28" s="68"/>
      <c r="K28" s="55"/>
      <c r="L28" s="82"/>
      <c r="M28" s="53"/>
      <c r="N28" s="82"/>
      <c r="O28" s="53"/>
      <c r="P28" s="68"/>
      <c r="Q28" s="55"/>
      <c r="R28" s="82"/>
      <c r="S28" s="53"/>
      <c r="T28" s="73"/>
      <c r="U28" s="52"/>
    </row>
    <row r="29" spans="2:21" ht="21.75" customHeight="1">
      <c r="B29" s="45">
        <v>6</v>
      </c>
      <c r="C29" s="42" t="s">
        <v>48</v>
      </c>
      <c r="D29" s="69">
        <f>SUM(D17:D25)-D20</f>
        <v>2279.71227117</v>
      </c>
      <c r="E29" s="59">
        <f>SUM(E17:E25)-E20</f>
        <v>100</v>
      </c>
      <c r="F29" s="74">
        <f>SUM(F17:F25)-F20</f>
        <v>2351.3647459480003</v>
      </c>
      <c r="G29" s="57">
        <f>SUM(G17:G25)-G20</f>
        <v>100.00000000000003</v>
      </c>
      <c r="H29" s="79">
        <f>SUM(H17:H25)-H20</f>
        <v>-71.65247477800025</v>
      </c>
      <c r="I29" s="58">
        <f>ROUND(H29/F29*100,2)</f>
        <v>-3.05</v>
      </c>
      <c r="J29" s="76" t="e">
        <f>SUM(J17:J25)-J20</f>
        <v>#REF!</v>
      </c>
      <c r="K29" s="59">
        <v>100</v>
      </c>
      <c r="L29" s="79" t="e">
        <f>SUM(L17:L25)-L20</f>
        <v>#REF!</v>
      </c>
      <c r="M29" s="57" t="e">
        <f>SUM(M17:M25)-M20</f>
        <v>#REF!</v>
      </c>
      <c r="N29" s="79" t="e">
        <f>SUM(N17:N25)-N20</f>
        <v>#REF!</v>
      </c>
      <c r="O29" s="96" t="s">
        <v>50</v>
      </c>
      <c r="P29" s="76" t="e">
        <f>SUM(P17:P25)-P20</f>
        <v>#REF!</v>
      </c>
      <c r="Q29" s="59">
        <v>100</v>
      </c>
      <c r="R29" s="79" t="e">
        <f>SUM(R17:R25)-R20</f>
        <v>#REF!</v>
      </c>
      <c r="S29" s="58" t="e">
        <f>SUM(S17:S28)-S20</f>
        <v>#REF!</v>
      </c>
      <c r="T29" s="83" t="e">
        <f>SUM(T17:T28)-T20</f>
        <v>#REF!</v>
      </c>
      <c r="U29" s="96" t="s">
        <v>50</v>
      </c>
    </row>
    <row r="30" spans="3:21" ht="7.5" customHeight="1">
      <c r="C30" s="32"/>
      <c r="D30" s="63"/>
      <c r="E30" s="41"/>
      <c r="F30" s="33"/>
      <c r="G30" s="38"/>
      <c r="H30" s="80"/>
      <c r="I30" s="34"/>
      <c r="J30" s="40"/>
      <c r="K30" s="35"/>
      <c r="L30" s="36"/>
      <c r="M30" s="36"/>
      <c r="N30" s="36"/>
      <c r="O30" s="36"/>
      <c r="P30" s="40"/>
      <c r="Q30" s="35"/>
      <c r="R30" s="39"/>
      <c r="S30" s="60"/>
      <c r="T30" s="34"/>
      <c r="U30" s="34"/>
    </row>
    <row r="31" ht="15.75">
      <c r="H31" s="89"/>
    </row>
    <row r="32" ht="15.75">
      <c r="T32" s="89"/>
    </row>
    <row r="33" spans="2:18" s="3" customFormat="1" ht="15.75">
      <c r="B33" s="46"/>
      <c r="C33" s="3" t="s">
        <v>0</v>
      </c>
      <c r="P33" s="5"/>
      <c r="Q33" s="5"/>
      <c r="R33" s="5"/>
    </row>
  </sheetData>
  <sheetProtection/>
  <mergeCells count="3">
    <mergeCell ref="D12:E12"/>
    <mergeCell ref="F12:G12"/>
    <mergeCell ref="D11:I11"/>
  </mergeCells>
  <printOptions horizontalCentered="1"/>
  <pageMargins left="0.196850393700787" right="0.196850393700787" top="0.748031496062992" bottom="0.47244094488189" header="0.551181102362205" footer="0.236220472440945"/>
  <pageSetup fitToHeight="1" fitToWidth="1" horizontalDpi="300" verticalDpi="300" orientation="landscape" paperSize="9" scale="70" r:id="rId2"/>
  <headerFooter alignWithMargins="0">
    <oddHeader>&amp;R&amp;"Arial,Bold"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Soh Chew</cp:lastModifiedBy>
  <cp:lastPrinted>2008-02-28T02:17:29Z</cp:lastPrinted>
  <dcterms:created xsi:type="dcterms:W3CDTF">1998-05-05T08:12:26Z</dcterms:created>
  <dcterms:modified xsi:type="dcterms:W3CDTF">2008-02-28T02:19:47Z</dcterms:modified>
  <cp:category/>
  <cp:version/>
  <cp:contentType/>
  <cp:contentStatus/>
</cp:coreProperties>
</file>